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fileSharing readOnlyRecommended="1" userName="Korisnik" algorithmName="SHA-512" hashValue="Z5nboeYPP/qFsXhvzDwwPcENK0S9YfOkKCjwJCK1rH4CzByiARBokWQxVfHu6bMqkY81ickicaEw2s5FouGT1w==" saltValue="BcfzbCzqisFnZADvYYbCmA==" spinCount="100000"/>
  <workbookPr/>
  <mc:AlternateContent xmlns:mc="http://schemas.openxmlformats.org/markup-compatibility/2006">
    <mc:Choice Requires="x15">
      <x15ac:absPath xmlns:x15ac="http://schemas.microsoft.com/office/spreadsheetml/2010/11/ac" url="C:\Users\Korisnik\Desktop\2026\"/>
    </mc:Choice>
  </mc:AlternateContent>
  <xr:revisionPtr revIDLastSave="0" documentId="8_{9889032E-D4A9-4004-85BE-1E13BF24D9CA}" xr6:coauthVersionLast="47" xr6:coauthVersionMax="47" xr10:uidLastSave="{00000000-0000-0000-0000-000000000000}"/>
  <bookViews>
    <workbookView xWindow="-120" yWindow="-120" windowWidth="29040" windowHeight="15720" tabRatio="446" xr2:uid="{00000000-000D-0000-FFFF-FFFF00000000}"/>
  </bookViews>
  <sheets>
    <sheet name="IZVRŠENJE FINANCIJSKOG PLANA" sheetId="1" r:id="rId1"/>
  </sheets>
  <definedNames>
    <definedName name="_xlnm._FilterDatabase" localSheetId="0" hidden="1">'IZVRŠENJE FINANCIJSKOG PLANA'!$A$15:$N$16</definedName>
    <definedName name="_xlnm.Print_Area" localSheetId="0">'IZVRŠENJE FINANCIJSKOG PLANA'!$A$1:$N$279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0" i="1" l="1"/>
  <c r="M270" i="1"/>
  <c r="N60" i="1"/>
  <c r="L257" i="1" l="1"/>
  <c r="L254" i="1"/>
  <c r="L252" i="1"/>
  <c r="L245" i="1"/>
  <c r="L241" i="1"/>
  <c r="L235" i="1"/>
  <c r="L232" i="1" s="1"/>
  <c r="L222" i="1"/>
  <c r="L216" i="1"/>
  <c r="L203" i="1"/>
  <c r="L197" i="1" s="1"/>
  <c r="L190" i="1"/>
  <c r="L182" i="1"/>
  <c r="L174" i="1"/>
  <c r="L164" i="1"/>
  <c r="L161" i="1"/>
  <c r="L152" i="1"/>
  <c r="L148" i="1"/>
  <c r="L145" i="1" s="1"/>
  <c r="L143" i="1" s="1"/>
  <c r="L135" i="1"/>
  <c r="L134" i="1" s="1"/>
  <c r="L124" i="1"/>
  <c r="L120" i="1"/>
  <c r="L116" i="1"/>
  <c r="L108" i="1"/>
  <c r="L103" i="1"/>
  <c r="L102" i="1" s="1"/>
  <c r="L90" i="1"/>
  <c r="L84" i="1"/>
  <c r="L80" i="1"/>
  <c r="L79" i="1"/>
  <c r="L69" i="1"/>
  <c r="L66" i="1" s="1"/>
  <c r="L65" i="1" s="1"/>
  <c r="L62" i="1"/>
  <c r="L58" i="1"/>
  <c r="L53" i="1"/>
  <c r="L52" i="1" s="1"/>
  <c r="L42" i="1"/>
  <c r="L33" i="1"/>
  <c r="L32" i="1" s="1"/>
  <c r="L27" i="1"/>
  <c r="L24" i="1"/>
  <c r="L23" i="1" s="1"/>
  <c r="L22" i="1" s="1"/>
  <c r="L21" i="1" s="1"/>
  <c r="L240" i="1" l="1"/>
  <c r="L231" i="1" s="1"/>
  <c r="L266" i="1" s="1"/>
  <c r="L57" i="1"/>
  <c r="L119" i="1"/>
  <c r="L101" i="1" s="1"/>
  <c r="L227" i="1" s="1"/>
  <c r="L20" i="1"/>
  <c r="L18" i="1" s="1"/>
  <c r="L89" i="1" l="1"/>
  <c r="L96" i="1"/>
  <c r="L270" i="1"/>
  <c r="K263" i="1"/>
  <c r="K257" i="1"/>
  <c r="K254" i="1"/>
  <c r="K252" i="1"/>
  <c r="K245" i="1"/>
  <c r="K241" i="1"/>
  <c r="K240" i="1" s="1"/>
  <c r="K235" i="1"/>
  <c r="K232" i="1"/>
  <c r="K222" i="1"/>
  <c r="K216" i="1" s="1"/>
  <c r="K217" i="1"/>
  <c r="K209" i="1"/>
  <c r="K208" i="1"/>
  <c r="K203" i="1"/>
  <c r="K197" i="1"/>
  <c r="K190" i="1"/>
  <c r="K182" i="1"/>
  <c r="K174" i="1"/>
  <c r="K164" i="1"/>
  <c r="K161" i="1"/>
  <c r="K152" i="1"/>
  <c r="K148" i="1"/>
  <c r="K145" i="1"/>
  <c r="K135" i="1"/>
  <c r="K134" i="1"/>
  <c r="K124" i="1"/>
  <c r="K120" i="1"/>
  <c r="K116" i="1"/>
  <c r="K108" i="1"/>
  <c r="K103" i="1"/>
  <c r="K102" i="1"/>
  <c r="K84" i="1"/>
  <c r="K80" i="1"/>
  <c r="K79" i="1" s="1"/>
  <c r="K69" i="1"/>
  <c r="K66" i="1"/>
  <c r="K65" i="1"/>
  <c r="K62" i="1"/>
  <c r="K58" i="1"/>
  <c r="K57" i="1"/>
  <c r="K53" i="1"/>
  <c r="K52" i="1"/>
  <c r="K42" i="1"/>
  <c r="K33" i="1"/>
  <c r="K32" i="1" s="1"/>
  <c r="K27" i="1"/>
  <c r="K24" i="1"/>
  <c r="K23" i="1" s="1"/>
  <c r="K22" i="1" s="1"/>
  <c r="K21" i="1" s="1"/>
  <c r="M24" i="1"/>
  <c r="M27" i="1"/>
  <c r="M33" i="1"/>
  <c r="M32" i="1" s="1"/>
  <c r="K231" i="1" l="1"/>
  <c r="K143" i="1"/>
  <c r="K119" i="1" s="1"/>
  <c r="K101" i="1" s="1"/>
  <c r="M23" i="1"/>
  <c r="M22" i="1" s="1"/>
  <c r="K20" i="1"/>
  <c r="K18" i="1" s="1"/>
  <c r="M21" i="1"/>
  <c r="N253" i="1" l="1"/>
  <c r="N255" i="1"/>
  <c r="N256" i="1"/>
  <c r="N258" i="1"/>
  <c r="N259" i="1"/>
  <c r="N260" i="1"/>
  <c r="N261" i="1"/>
  <c r="N262" i="1"/>
  <c r="N263" i="1"/>
  <c r="N264" i="1"/>
  <c r="N265" i="1"/>
  <c r="N233" i="1"/>
  <c r="N234" i="1"/>
  <c r="N236" i="1"/>
  <c r="N237" i="1"/>
  <c r="N238" i="1"/>
  <c r="N239" i="1"/>
  <c r="N242" i="1"/>
  <c r="N243" i="1"/>
  <c r="N244" i="1"/>
  <c r="N245" i="1"/>
  <c r="N246" i="1"/>
  <c r="N247" i="1"/>
  <c r="N248" i="1"/>
  <c r="N249" i="1"/>
  <c r="N217" i="1"/>
  <c r="N218" i="1"/>
  <c r="N219" i="1"/>
  <c r="N220" i="1"/>
  <c r="N221" i="1"/>
  <c r="N223" i="1"/>
  <c r="N224" i="1"/>
  <c r="N225" i="1"/>
  <c r="N226" i="1"/>
  <c r="N180" i="1"/>
  <c r="N181" i="1"/>
  <c r="N183" i="1"/>
  <c r="N184" i="1"/>
  <c r="N185" i="1"/>
  <c r="N186" i="1"/>
  <c r="N187" i="1"/>
  <c r="N188" i="1"/>
  <c r="N189" i="1"/>
  <c r="N191" i="1"/>
  <c r="N192" i="1"/>
  <c r="N193" i="1"/>
  <c r="N194" i="1"/>
  <c r="N195" i="1"/>
  <c r="N196" i="1"/>
  <c r="N198" i="1"/>
  <c r="N199" i="1"/>
  <c r="N200" i="1"/>
  <c r="N201" i="1"/>
  <c r="N202" i="1"/>
  <c r="N204" i="1"/>
  <c r="N205" i="1"/>
  <c r="N206" i="1"/>
  <c r="N207" i="1"/>
  <c r="N208" i="1"/>
  <c r="N209" i="1"/>
  <c r="N210" i="1"/>
  <c r="N211" i="1"/>
  <c r="N212" i="1"/>
  <c r="N213" i="1"/>
  <c r="N179" i="1"/>
  <c r="N144" i="1"/>
  <c r="N146" i="1"/>
  <c r="N147" i="1"/>
  <c r="N149" i="1"/>
  <c r="N150" i="1"/>
  <c r="N151" i="1"/>
  <c r="N153" i="1"/>
  <c r="N154" i="1"/>
  <c r="N155" i="1"/>
  <c r="N156" i="1"/>
  <c r="N157" i="1"/>
  <c r="N158" i="1"/>
  <c r="N159" i="1"/>
  <c r="N160" i="1"/>
  <c r="N161" i="1"/>
  <c r="N162" i="1"/>
  <c r="N163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04" i="1"/>
  <c r="N105" i="1"/>
  <c r="N106" i="1"/>
  <c r="N107" i="1"/>
  <c r="N109" i="1"/>
  <c r="N110" i="1"/>
  <c r="N111" i="1"/>
  <c r="N112" i="1"/>
  <c r="N113" i="1"/>
  <c r="N114" i="1"/>
  <c r="N115" i="1"/>
  <c r="N117" i="1"/>
  <c r="N118" i="1"/>
  <c r="N121" i="1"/>
  <c r="N122" i="1"/>
  <c r="N123" i="1"/>
  <c r="N125" i="1"/>
  <c r="N126" i="1"/>
  <c r="N127" i="1"/>
  <c r="N128" i="1"/>
  <c r="N129" i="1"/>
  <c r="N130" i="1"/>
  <c r="N131" i="1"/>
  <c r="N132" i="1"/>
  <c r="N133" i="1"/>
  <c r="N136" i="1"/>
  <c r="N137" i="1"/>
  <c r="N138" i="1"/>
  <c r="N139" i="1"/>
  <c r="N140" i="1"/>
  <c r="N76" i="1"/>
  <c r="N77" i="1"/>
  <c r="N78" i="1"/>
  <c r="N81" i="1"/>
  <c r="N82" i="1"/>
  <c r="N83" i="1"/>
  <c r="N85" i="1"/>
  <c r="N86" i="1"/>
  <c r="N87" i="1"/>
  <c r="N88" i="1"/>
  <c r="N90" i="1"/>
  <c r="N91" i="1"/>
  <c r="N92" i="1"/>
  <c r="N93" i="1"/>
  <c r="N94" i="1"/>
  <c r="N95" i="1"/>
  <c r="N75" i="1"/>
  <c r="N43" i="1"/>
  <c r="N44" i="1"/>
  <c r="N45" i="1"/>
  <c r="N46" i="1"/>
  <c r="N47" i="1"/>
  <c r="N48" i="1"/>
  <c r="N49" i="1"/>
  <c r="N50" i="1"/>
  <c r="N51" i="1"/>
  <c r="N54" i="1"/>
  <c r="N55" i="1"/>
  <c r="N56" i="1"/>
  <c r="N59" i="1"/>
  <c r="N61" i="1"/>
  <c r="N62" i="1"/>
  <c r="N63" i="1"/>
  <c r="N64" i="1"/>
  <c r="N67" i="1"/>
  <c r="N68" i="1"/>
  <c r="N70" i="1"/>
  <c r="N71" i="1"/>
  <c r="N72" i="1"/>
  <c r="N19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M42" i="1"/>
  <c r="M53" i="1"/>
  <c r="M52" i="1" s="1"/>
  <c r="N52" i="1" s="1"/>
  <c r="M58" i="1"/>
  <c r="N58" i="1" s="1"/>
  <c r="M62" i="1"/>
  <c r="M69" i="1"/>
  <c r="M66" i="1" s="1"/>
  <c r="M65" i="1" s="1"/>
  <c r="N65" i="1" s="1"/>
  <c r="M80" i="1"/>
  <c r="N80" i="1" s="1"/>
  <c r="M84" i="1"/>
  <c r="N84" i="1" s="1"/>
  <c r="M103" i="1"/>
  <c r="M108" i="1"/>
  <c r="N108" i="1" s="1"/>
  <c r="M116" i="1"/>
  <c r="N116" i="1" s="1"/>
  <c r="M120" i="1"/>
  <c r="N120" i="1" s="1"/>
  <c r="M124" i="1"/>
  <c r="N124" i="1" s="1"/>
  <c r="M129" i="1"/>
  <c r="M135" i="1"/>
  <c r="M134" i="1" s="1"/>
  <c r="N134" i="1" s="1"/>
  <c r="M148" i="1"/>
  <c r="M145" i="1" s="1"/>
  <c r="N145" i="1" s="1"/>
  <c r="M152" i="1"/>
  <c r="N152" i="1" s="1"/>
  <c r="M161" i="1"/>
  <c r="M164" i="1"/>
  <c r="N164" i="1" s="1"/>
  <c r="M174" i="1"/>
  <c r="M182" i="1"/>
  <c r="N182" i="1" s="1"/>
  <c r="M190" i="1"/>
  <c r="N190" i="1" s="1"/>
  <c r="M199" i="1"/>
  <c r="M203" i="1"/>
  <c r="N203" i="1" s="1"/>
  <c r="M209" i="1"/>
  <c r="M208" i="1" s="1"/>
  <c r="M217" i="1"/>
  <c r="M222" i="1"/>
  <c r="N222" i="1" s="1"/>
  <c r="M235" i="1"/>
  <c r="M232" i="1" s="1"/>
  <c r="N232" i="1" s="1"/>
  <c r="M241" i="1"/>
  <c r="M245" i="1"/>
  <c r="M252" i="1"/>
  <c r="M240" i="1" s="1"/>
  <c r="M254" i="1"/>
  <c r="N254" i="1" s="1"/>
  <c r="M260" i="1"/>
  <c r="M263" i="1"/>
  <c r="N135" i="1" l="1"/>
  <c r="N235" i="1"/>
  <c r="M257" i="1"/>
  <c r="N257" i="1" s="1"/>
  <c r="N241" i="1"/>
  <c r="N252" i="1"/>
  <c r="N148" i="1"/>
  <c r="M102" i="1"/>
  <c r="N102" i="1" s="1"/>
  <c r="N103" i="1"/>
  <c r="N69" i="1"/>
  <c r="N66" i="1"/>
  <c r="M20" i="1"/>
  <c r="M18" i="1" s="1"/>
  <c r="N18" i="1" s="1"/>
  <c r="N53" i="1"/>
  <c r="N42" i="1"/>
  <c r="N240" i="1"/>
  <c r="M79" i="1"/>
  <c r="N79" i="1" s="1"/>
  <c r="M216" i="1"/>
  <c r="N216" i="1" s="1"/>
  <c r="M197" i="1"/>
  <c r="N197" i="1" s="1"/>
  <c r="M143" i="1"/>
  <c r="M57" i="1"/>
  <c r="N57" i="1" s="1"/>
  <c r="K90" i="1"/>
  <c r="M231" i="1" l="1"/>
  <c r="M266" i="1" s="1"/>
  <c r="M119" i="1"/>
  <c r="N119" i="1" s="1"/>
  <c r="N143" i="1"/>
  <c r="N20" i="1"/>
  <c r="M89" i="1"/>
  <c r="M96" i="1" s="1"/>
  <c r="N96" i="1" s="1"/>
  <c r="N266" i="1" l="1"/>
  <c r="N231" i="1"/>
  <c r="M101" i="1"/>
  <c r="M227" i="1" s="1"/>
  <c r="N227" i="1" s="1"/>
  <c r="N89" i="1"/>
  <c r="K89" i="1"/>
  <c r="N270" i="1" l="1"/>
  <c r="N101" i="1"/>
  <c r="N269" i="1"/>
  <c r="N271" i="1"/>
  <c r="N268" i="1"/>
  <c r="N267" i="1"/>
  <c r="N228" i="1"/>
  <c r="N97" i="1"/>
  <c r="K227" i="1" l="1"/>
  <c r="K96" i="1" l="1"/>
  <c r="K266" i="1"/>
  <c r="K2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M36" authorId="0" shapeId="0" xr:uid="{63C10A66-9CDF-4EA7-ABA3-7F0EF163F19D}">
      <text>
        <r>
          <rPr>
            <b/>
            <sz val="9"/>
            <color indexed="81"/>
            <rFont val="Tahoma"/>
            <charset val="1"/>
          </rPr>
          <t>KORISNIK:</t>
        </r>
        <r>
          <rPr>
            <sz val="9"/>
            <color indexed="81"/>
            <rFont val="Tahoma"/>
            <charset val="1"/>
          </rPr>
          <t xml:space="preserve">
puno vezova je isteklo u 2025. godini, naplaćeni aktivni ugovori</t>
        </r>
      </text>
    </comment>
  </commentList>
</comments>
</file>

<file path=xl/sharedStrings.xml><?xml version="1.0" encoding="utf-8"?>
<sst xmlns="http://schemas.openxmlformats.org/spreadsheetml/2006/main" count="425" uniqueCount="370">
  <si>
    <t>A.</t>
  </si>
  <si>
    <t>PLAN PRIHODA I RASHODA</t>
  </si>
  <si>
    <t>PRIHODI</t>
  </si>
  <si>
    <t>1</t>
  </si>
  <si>
    <t>2</t>
  </si>
  <si>
    <t>31</t>
  </si>
  <si>
    <t>PRIHODI OD PRODAJE ROBE I PRUŽANJA USLUGA</t>
  </si>
  <si>
    <t>3111</t>
  </si>
  <si>
    <t>Prihodi od prodaje robe</t>
  </si>
  <si>
    <t>3112</t>
  </si>
  <si>
    <t>Prihodi od pružanja usluga</t>
  </si>
  <si>
    <t>31121</t>
  </si>
  <si>
    <t>Lučke pristojbe</t>
  </si>
  <si>
    <t>311211</t>
  </si>
  <si>
    <t>Pristojba za uporabu obale</t>
  </si>
  <si>
    <t>3112111</t>
  </si>
  <si>
    <t>Pristojba za uporabu obale u putničkom prometu</t>
  </si>
  <si>
    <t>31121111</t>
  </si>
  <si>
    <t>Međunarodni  putnički promet</t>
  </si>
  <si>
    <t>311211111</t>
  </si>
  <si>
    <t>Međunarodni linijski putnički promet</t>
  </si>
  <si>
    <t>311211112</t>
  </si>
  <si>
    <t>Međunarodni povremeni putnički promet (kružna putovanja)</t>
  </si>
  <si>
    <t>31121112</t>
  </si>
  <si>
    <t>Nacionalni putnički promet</t>
  </si>
  <si>
    <t>311211121</t>
  </si>
  <si>
    <t>Nacionalni linijski putnički promet - putnici u tranzitu</t>
  </si>
  <si>
    <t>311211122</t>
  </si>
  <si>
    <t>Nacionalni povremeni putnički promet (kružna putovanja) - izleti</t>
  </si>
  <si>
    <t>3112112</t>
  </si>
  <si>
    <t>Pristojba za uporabu obale u teretnom prometu</t>
  </si>
  <si>
    <t>311212</t>
  </si>
  <si>
    <t>Brodska ležarina</t>
  </si>
  <si>
    <t>311213</t>
  </si>
  <si>
    <t>Pristojba za vez</t>
  </si>
  <si>
    <t>3112131</t>
  </si>
  <si>
    <t>Pristojba za stalni vez u komunalnom dijelu luke</t>
  </si>
  <si>
    <t>31121311</t>
  </si>
  <si>
    <t>Pristojba za stalni vez za ribarske brodove i brodice</t>
  </si>
  <si>
    <t>31121312</t>
  </si>
  <si>
    <t>Pristojba za stalni vez za putničke brodove i brodice</t>
  </si>
  <si>
    <t>31121313</t>
  </si>
  <si>
    <t>Pristojba za stalni vez za brodove i brodice koji služe za osobne potrebe</t>
  </si>
  <si>
    <t>3112132</t>
  </si>
  <si>
    <t>3112133</t>
  </si>
  <si>
    <t>Pristojba za vez u zimovanju</t>
  </si>
  <si>
    <t>3112134</t>
  </si>
  <si>
    <t>Pristojba za vez na sidrištu luke</t>
  </si>
  <si>
    <t>31122</t>
  </si>
  <si>
    <t>Lučke naknade</t>
  </si>
  <si>
    <t>311220</t>
  </si>
  <si>
    <t>Usluge ukrcaja i iskrcaja tereta</t>
  </si>
  <si>
    <t>311221</t>
  </si>
  <si>
    <t>Usluge priveza i odveza brodova, jahti i brodica te plutajućih objekata</t>
  </si>
  <si>
    <t>311222</t>
  </si>
  <si>
    <t>Usluge ukrcaja i iskrcaja putnika i vozila</t>
  </si>
  <si>
    <t>311223</t>
  </si>
  <si>
    <t>Usluge prihvata krutog i tekućeg otpada</t>
  </si>
  <si>
    <t>311224</t>
  </si>
  <si>
    <t>Usluge opskrbe vodom</t>
  </si>
  <si>
    <t>311225</t>
  </si>
  <si>
    <t>Usluge opskrbe električnom energijom</t>
  </si>
  <si>
    <t>311226</t>
  </si>
  <si>
    <t>Usluge dizanja i spuštanja u more brodova, jahti i brodica i istezališta</t>
  </si>
  <si>
    <t>311227</t>
  </si>
  <si>
    <t>Usluge zimovanja (na kopnu)</t>
  </si>
  <si>
    <t>311228</t>
  </si>
  <si>
    <t>Ostale nespomenute usluge</t>
  </si>
  <si>
    <t>31123</t>
  </si>
  <si>
    <t>311231</t>
  </si>
  <si>
    <t>3112311</t>
  </si>
  <si>
    <t>3112312</t>
  </si>
  <si>
    <t>31124</t>
  </si>
  <si>
    <t>34</t>
  </si>
  <si>
    <t>PRIHODI OD IMOVINE</t>
  </si>
  <si>
    <t>341</t>
  </si>
  <si>
    <t>Prihodi od financijske imovine</t>
  </si>
  <si>
    <t>3413</t>
  </si>
  <si>
    <t>Prihodi od kamata na oročena sredstva i depozite</t>
  </si>
  <si>
    <t>3414</t>
  </si>
  <si>
    <t>Prihodi od zateznih kamata</t>
  </si>
  <si>
    <t>3418</t>
  </si>
  <si>
    <t>Ostali prihodi od financijske imovine</t>
  </si>
  <si>
    <t>342</t>
  </si>
  <si>
    <t>Prihodi od nefinancijske imovine</t>
  </si>
  <si>
    <t>3421</t>
  </si>
  <si>
    <t>Prihodi od zakupa i najma imovine</t>
  </si>
  <si>
    <t>3422</t>
  </si>
  <si>
    <t>Ostali prihodi od nefinancijske imovine</t>
  </si>
  <si>
    <t>35</t>
  </si>
  <si>
    <t>PRIHODI OD DONACIJA</t>
  </si>
  <si>
    <t>351</t>
  </si>
  <si>
    <t>Prihodi od donacija iz proračuna (sučeljavanje)</t>
  </si>
  <si>
    <t>3511</t>
  </si>
  <si>
    <t>Prihodi od donacija iz državnog proračuna Republike Hrvatske</t>
  </si>
  <si>
    <t>3512</t>
  </si>
  <si>
    <t>Prihodi od donacija iz proračuna PGŽ županije (osnivača)</t>
  </si>
  <si>
    <t>3513</t>
  </si>
  <si>
    <t>Prihodi od donacija jedinica lokalne samouprave</t>
  </si>
  <si>
    <t>35131</t>
  </si>
  <si>
    <t>Općina ______________</t>
  </si>
  <si>
    <t>35132</t>
  </si>
  <si>
    <t>Grad ____________________</t>
  </si>
  <si>
    <t>35133</t>
  </si>
  <si>
    <t>352</t>
  </si>
  <si>
    <t>Prihodi od donacija inozemnih vlada i međunarodinih organizacija</t>
  </si>
  <si>
    <t>353</t>
  </si>
  <si>
    <t>Prihodi od trgovačkih društava i ostalih pravnih osoba</t>
  </si>
  <si>
    <t>354</t>
  </si>
  <si>
    <t>Prihodi od građana i kućanstava</t>
  </si>
  <si>
    <t>355</t>
  </si>
  <si>
    <t>Ostali prihodi od donacija</t>
  </si>
  <si>
    <t>36</t>
  </si>
  <si>
    <t>OSTALI PRIHODI</t>
  </si>
  <si>
    <t>361</t>
  </si>
  <si>
    <t>3611</t>
  </si>
  <si>
    <t>Prihodi od naknade šteta</t>
  </si>
  <si>
    <t>3612</t>
  </si>
  <si>
    <t>Prihodi od refundacija</t>
  </si>
  <si>
    <t>362</t>
  </si>
  <si>
    <t>Prihodi od prodaje dugotrajne imovine</t>
  </si>
  <si>
    <t>363</t>
  </si>
  <si>
    <t>Ostali nespomenuti prihodi</t>
  </si>
  <si>
    <t>3631</t>
  </si>
  <si>
    <t>Otpis obveza</t>
  </si>
  <si>
    <t>3632</t>
  </si>
  <si>
    <t>Naplaćena dospjela/otpisana potraživanja</t>
  </si>
  <si>
    <t>3633</t>
  </si>
  <si>
    <t>36330</t>
  </si>
  <si>
    <t>Penali</t>
  </si>
  <si>
    <t>UKUPNO PRIHODI POSLOVANJA</t>
  </si>
  <si>
    <t>29</t>
  </si>
  <si>
    <t>292</t>
  </si>
  <si>
    <t>Odgođeni prihodi od donacija</t>
  </si>
  <si>
    <t>29220</t>
  </si>
  <si>
    <t>29221</t>
  </si>
  <si>
    <t>Odgođeni prihodi- donacija iz proračuna PGŽ županije</t>
  </si>
  <si>
    <t>29222</t>
  </si>
  <si>
    <t>Odgođeni prihodi- donacija iz proračuna jedinica lokalne samouprava (gradovi, općine)</t>
  </si>
  <si>
    <t>52</t>
  </si>
  <si>
    <t>PRENESENI VIŠAK PRIHODA</t>
  </si>
  <si>
    <t>522</t>
  </si>
  <si>
    <t>PLANIRANI VIŠAK PRIHODA</t>
  </si>
  <si>
    <t>SVEUKUPNO PRIHODI, DONACIJE I VIŠAK PRIHODA</t>
  </si>
  <si>
    <t>RASHODI</t>
  </si>
  <si>
    <t>RASHODI POSLOVANJA</t>
  </si>
  <si>
    <t>Rashodi za radnike</t>
  </si>
  <si>
    <t>Plaće</t>
  </si>
  <si>
    <t>Plaće za redovni rad (u bruto iznosu)</t>
  </si>
  <si>
    <t>Plaće u naravi</t>
  </si>
  <si>
    <t>Plaće za prekovremeni rad</t>
  </si>
  <si>
    <t>Plaće za posebne uvjete rada</t>
  </si>
  <si>
    <t>Ostali rashodi za radnike</t>
  </si>
  <si>
    <t>Bonus za uspješan rad</t>
  </si>
  <si>
    <t>Nagrade (jubilarne nagrade, prigodne godišnje nagrade, posebne nagrade i sl.)</t>
  </si>
  <si>
    <t>Darovi (radnicima, djeci radnika i sl.)</t>
  </si>
  <si>
    <t>Otpremnine</t>
  </si>
  <si>
    <t>Naknade za bolest (za bolovanje duže od 90 dana)</t>
  </si>
  <si>
    <t>Naknade za slučaj smrti i invalidnosti</t>
  </si>
  <si>
    <t>Ostali nespomenuti rashodi za zaposlene</t>
  </si>
  <si>
    <t>Doprinosi na plaće</t>
  </si>
  <si>
    <t>Doprinosi za zdravstveno osiguranje i ozljede na radu</t>
  </si>
  <si>
    <t>Doprinosi za zapošljavanje</t>
  </si>
  <si>
    <t>Materijalni rashodi</t>
  </si>
  <si>
    <t>Naknada troškova radnicima</t>
  </si>
  <si>
    <t>Službena putovanja</t>
  </si>
  <si>
    <t>Naknada za prijevoz, za rad na terenu i odvojeni život</t>
  </si>
  <si>
    <t>Stručno usavršavanje radnika</t>
  </si>
  <si>
    <t>Naknade troškova službenih putovanja</t>
  </si>
  <si>
    <t>Naknade ostalih troškova</t>
  </si>
  <si>
    <t>Ostale naknade</t>
  </si>
  <si>
    <t>Naknade ostalim osobama izvan radnog odnosa</t>
  </si>
  <si>
    <t>Autorski honorari</t>
  </si>
  <si>
    <t>Ugovori o djelu</t>
  </si>
  <si>
    <t>Rashodi za usluge</t>
  </si>
  <si>
    <t>Usluge telefona, pošte i prijevoza</t>
  </si>
  <si>
    <t>Usluge tekućeg i investicijskog održavanja</t>
  </si>
  <si>
    <t>Usluge održavanja lučkih svjetala</t>
  </si>
  <si>
    <t>Usluge održavanja opreme</t>
  </si>
  <si>
    <t>Ostale usluge tekućeg i investicijskog održavanja</t>
  </si>
  <si>
    <t>Popravci, sanacija i održavanje postojeće infrastrukture</t>
  </si>
  <si>
    <t>Održavanje vozila i plovila</t>
  </si>
  <si>
    <t>Usluge promidžbe i informiranja</t>
  </si>
  <si>
    <t>Komunalne usluge</t>
  </si>
  <si>
    <t>Usluge odvoza smeća</t>
  </si>
  <si>
    <t>42543</t>
  </si>
  <si>
    <t>Usluge prikupljanja i otpreme ulja i fekalnih voda</t>
  </si>
  <si>
    <t>42544</t>
  </si>
  <si>
    <t>Ostale nespomenute komunalne usluge</t>
  </si>
  <si>
    <t>42545</t>
  </si>
  <si>
    <t>Usluge čišćenja poslovnih prostora</t>
  </si>
  <si>
    <t>42546</t>
  </si>
  <si>
    <t>Usluga popisa i provjera plovila</t>
  </si>
  <si>
    <t>42547</t>
  </si>
  <si>
    <t>Usluge održavanja hortikulture</t>
  </si>
  <si>
    <t>Zakupnine i najamnine</t>
  </si>
  <si>
    <t>Zdravstvene i veterinarske usluge</t>
  </si>
  <si>
    <t>Obvezni i preventivni zdravstveni pregledi radnika</t>
  </si>
  <si>
    <t>Intelektualne i osobne usluge</t>
  </si>
  <si>
    <t>Ugovori s agencijama za zapošljavanje (Studentski centar i sl.)</t>
  </si>
  <si>
    <t>42572</t>
  </si>
  <si>
    <t>Odvjetničke usluge, javnobilježničke usluge</t>
  </si>
  <si>
    <t>42573</t>
  </si>
  <si>
    <t>Revizorske usluge</t>
  </si>
  <si>
    <t>42574</t>
  </si>
  <si>
    <t>Knjigovodstvene usluge</t>
  </si>
  <si>
    <t>42575</t>
  </si>
  <si>
    <t>Usluge vještačenja</t>
  </si>
  <si>
    <t>42576</t>
  </si>
  <si>
    <t>Usluge nadzora</t>
  </si>
  <si>
    <t>42577</t>
  </si>
  <si>
    <t>Usluge projektne dokumentacije</t>
  </si>
  <si>
    <t>42578</t>
  </si>
  <si>
    <t>Ostale nespomenute intelektualne i osobne usluge</t>
  </si>
  <si>
    <t>Računalne usluge</t>
  </si>
  <si>
    <t>Ostale usluge</t>
  </si>
  <si>
    <t xml:space="preserve">Grafičke i tiskarske usluge </t>
  </si>
  <si>
    <t>Film i izrada fotografija</t>
  </si>
  <si>
    <t>Usluge privatne zaštite i čuvanja imovine</t>
  </si>
  <si>
    <t>Rashodi za materijal i energiju</t>
  </si>
  <si>
    <t>Uredski materijal i ostali materijalni rashodi - materijal za čišćenje i održavanje</t>
  </si>
  <si>
    <t>42610</t>
  </si>
  <si>
    <t>Radna odjeća i obuća</t>
  </si>
  <si>
    <t>Materijal i sirovine - materijal u slučaju onečišćenja mora</t>
  </si>
  <si>
    <t>Energija</t>
  </si>
  <si>
    <t>42630</t>
  </si>
  <si>
    <t>Gorivo za vozila i plovila</t>
  </si>
  <si>
    <t>Sitni inventar i autogume</t>
  </si>
  <si>
    <t>4267</t>
  </si>
  <si>
    <t>Materijal za tekuće održavanje (lanci, konopi, bove i sl.)</t>
  </si>
  <si>
    <t>Ostali nespomenuti materijalni rashodi</t>
  </si>
  <si>
    <t>Premije osiguranja</t>
  </si>
  <si>
    <t>Reprezentacija</t>
  </si>
  <si>
    <t>Članarine</t>
  </si>
  <si>
    <t>Kotizacije</t>
  </si>
  <si>
    <t>Ostali nespomenuti materijalni rashodi - biljezi i pristojbe</t>
  </si>
  <si>
    <t>Rashodi amortizacije</t>
  </si>
  <si>
    <t>Financijski rashodi</t>
  </si>
  <si>
    <t>Kamate na izdane vrijednosne papire</t>
  </si>
  <si>
    <t>Kamate na primljene kredite i zajmove</t>
  </si>
  <si>
    <t>Kamate na primljene kredite banaka i ostalih kreditora</t>
  </si>
  <si>
    <t>Kamate na primljene robne i ostale zajmove</t>
  </si>
  <si>
    <t>Kamate za odobrene, a nerealizirane zajmove</t>
  </si>
  <si>
    <t>Ostali financijski rashodi</t>
  </si>
  <si>
    <t>Bankarske usluge i usluge platnog prometa</t>
  </si>
  <si>
    <t>Negativne tečajne razlike i valutna klauzula</t>
  </si>
  <si>
    <t>Zatezna kamata</t>
  </si>
  <si>
    <t>Ostali nespomenuti financijski rashodi</t>
  </si>
  <si>
    <t>45</t>
  </si>
  <si>
    <t>Donacije</t>
  </si>
  <si>
    <t>Tekuće donacije</t>
  </si>
  <si>
    <t>Stipendije</t>
  </si>
  <si>
    <t>Kapitalne donacije</t>
  </si>
  <si>
    <t>Ostale kapitalne donacije</t>
  </si>
  <si>
    <t>Ostali rashodi</t>
  </si>
  <si>
    <t>Naknade štete pravnim i fizičkim osobama</t>
  </si>
  <si>
    <t>Penali, ležarine i drugo</t>
  </si>
  <si>
    <t>Naknade šteta radnicima</t>
  </si>
  <si>
    <t>Ostali nespomenuti rashodi</t>
  </si>
  <si>
    <t>Neotpisana vrijednost i drugi rashodi otuđene i rashodovane dugotrajne imovine</t>
  </si>
  <si>
    <t>Otpisana potraživanja</t>
  </si>
  <si>
    <t>Rashodi za ostala porezna davanja</t>
  </si>
  <si>
    <t>UKUPNO RASHODI POSLOVANJA</t>
  </si>
  <si>
    <t>RASHODI ZA NABAVU NEFINANCIJSKE IMOVINE</t>
  </si>
  <si>
    <t>05</t>
  </si>
  <si>
    <t>Rashodi za nabavu nefinancijske imovine u pripremi</t>
  </si>
  <si>
    <t>051</t>
  </si>
  <si>
    <t>Građevinski objekti</t>
  </si>
  <si>
    <t>0511</t>
  </si>
  <si>
    <t>Stambeni objekti</t>
  </si>
  <si>
    <t>0512</t>
  </si>
  <si>
    <t xml:space="preserve">Poslovni objekti </t>
  </si>
  <si>
    <t>0513</t>
  </si>
  <si>
    <t>Ostali građevinski objekti</t>
  </si>
  <si>
    <t>05131</t>
  </si>
  <si>
    <t xml:space="preserve">Lučka podgradnja (infrastruktura) </t>
  </si>
  <si>
    <t>05132</t>
  </si>
  <si>
    <t xml:space="preserve">Lučka nadgradnja (suprastruktura) </t>
  </si>
  <si>
    <t>05133</t>
  </si>
  <si>
    <t>Energetski i komunikacijski vodovi</t>
  </si>
  <si>
    <t>05134</t>
  </si>
  <si>
    <t>Skladišta, silosi, garaže i sl.</t>
  </si>
  <si>
    <t>052</t>
  </si>
  <si>
    <t>Postrojenja i oprema u pripremi</t>
  </si>
  <si>
    <t>0521</t>
  </si>
  <si>
    <t>Uredska oprema i namještaj u pripremi</t>
  </si>
  <si>
    <t>05211</t>
  </si>
  <si>
    <t>Uredski namještaj</t>
  </si>
  <si>
    <t>05212</t>
  </si>
  <si>
    <t>Računala i računalna oprema</t>
  </si>
  <si>
    <t>05213</t>
  </si>
  <si>
    <t>Ostala uredska oprema</t>
  </si>
  <si>
    <t>0522</t>
  </si>
  <si>
    <t>Komunikacijska oprema u pripremi</t>
  </si>
  <si>
    <t>05221</t>
  </si>
  <si>
    <t>Radio i televizijski prijemnici</t>
  </si>
  <si>
    <t>05222</t>
  </si>
  <si>
    <t>Telefoni i ostali telekomunikacijski uređaji</t>
  </si>
  <si>
    <t>05223</t>
  </si>
  <si>
    <t>Telefonske i telegrafske centrale s instalacijama</t>
  </si>
  <si>
    <t>05224</t>
  </si>
  <si>
    <t xml:space="preserve">Sustav video nadzora </t>
  </si>
  <si>
    <t>0523</t>
  </si>
  <si>
    <t>Komunalna oprema u pripremi</t>
  </si>
  <si>
    <t>05231</t>
  </si>
  <si>
    <t>Komunalna oprema (ormarići za struju i sl.)</t>
  </si>
  <si>
    <t>053</t>
  </si>
  <si>
    <t>Prijevozna sredstva u pripremi</t>
  </si>
  <si>
    <t>0531</t>
  </si>
  <si>
    <t>Automobili i ostala prijevozna sredstva u cestovnom prometu</t>
  </si>
  <si>
    <t>0532</t>
  </si>
  <si>
    <t>Prijevozna sredstva u pomorskom prometu</t>
  </si>
  <si>
    <t>055</t>
  </si>
  <si>
    <t>Ostala nematerijalna proizvedena imovina u pripremi</t>
  </si>
  <si>
    <t>0551</t>
  </si>
  <si>
    <t xml:space="preserve">Ulaganje u računalne programe </t>
  </si>
  <si>
    <t>0552</t>
  </si>
  <si>
    <t xml:space="preserve">Ulaganje u projektnu dokumentaciju </t>
  </si>
  <si>
    <t>0553</t>
  </si>
  <si>
    <t>Usluge nadzora za izgradnju ostalih građevinskih objekata</t>
  </si>
  <si>
    <t>05531</t>
  </si>
  <si>
    <t>Usluge građevinskog nadzora</t>
  </si>
  <si>
    <t>05532</t>
  </si>
  <si>
    <t>Usluge projektanskog nadzora</t>
  </si>
  <si>
    <t>0554</t>
  </si>
  <si>
    <t>Vodni i komunalni doprinos za izgradnju ostalih građevinskih objekata</t>
  </si>
  <si>
    <t>05541</t>
  </si>
  <si>
    <t>Vodni doprinos</t>
  </si>
  <si>
    <t>056</t>
  </si>
  <si>
    <t xml:space="preserve">Ostala nefinancijska imovina u pripremi </t>
  </si>
  <si>
    <t>UKUPNO RASHODI ZA NABAVKU NEFINANCIJSKE IMOVINE</t>
  </si>
  <si>
    <t>PRENESENI MANJAK PRIHODA</t>
  </si>
  <si>
    <t>52222</t>
  </si>
  <si>
    <t>PLANIRANI MANJAK PRIHODA</t>
  </si>
  <si>
    <t>SVEUKUPNO RASHODI POSLOVANJA I RASHODI ZA NABAVU IMOVINE</t>
  </si>
  <si>
    <t>Grad Mali Lošinj</t>
  </si>
  <si>
    <t>Predsjednik Upravnog vijeća</t>
  </si>
  <si>
    <t>4</t>
  </si>
  <si>
    <t>5</t>
  </si>
  <si>
    <t>Članak 1.</t>
  </si>
  <si>
    <t>Članak 2.</t>
  </si>
  <si>
    <t>Usluge objavljivanja</t>
  </si>
  <si>
    <t>Analiza otpada</t>
  </si>
  <si>
    <t>ŽUPANIJSKA LUČKA UPRAVA MALI LOŠINJ</t>
  </si>
  <si>
    <t>Upravno vijeće</t>
  </si>
  <si>
    <t>INDEX (4/3)</t>
  </si>
  <si>
    <t>FINANCIJSKI IZVJEŠTAJ O RADU LUKA</t>
  </si>
  <si>
    <t xml:space="preserve">Naknade za koncesiju </t>
  </si>
  <si>
    <t>Fiksni dio koncesijske naknade</t>
  </si>
  <si>
    <t>Promijenjivi dio koncesijske naknade</t>
  </si>
  <si>
    <t>Odgođeni prihodi- donacija iz državnog proračuna RH (MPPI)</t>
  </si>
  <si>
    <t xml:space="preserve">Pristojba za vez u nautičkom dijelu luke </t>
  </si>
  <si>
    <t>Ostali nepomenuti rashodi</t>
  </si>
  <si>
    <t>Naknade za koncesiju</t>
  </si>
  <si>
    <t>Prihodi od naknada štete i refundacija</t>
  </si>
  <si>
    <t>Naknade članovima u predstavničkim i izvršnim tijelima, povjerenstvima i sl.</t>
  </si>
  <si>
    <t>Naknade za obavljanje aktivnosti</t>
  </si>
  <si>
    <t>Naknade volonterima</t>
  </si>
  <si>
    <t>Kazne, penali i naknade štete</t>
  </si>
  <si>
    <t>Ugovorne kazne i ostale nanade štete</t>
  </si>
  <si>
    <t>ŽUPANIJSKE LUČKE UPRAVE MALI LOŠINJ NA 31.12.2025. GODINE</t>
  </si>
  <si>
    <r>
      <t>Financijski izvještaj o radu luka Županijske lučke uprave Mali Lošinj na 31.12.2025. godinu (</t>
    </r>
    <r>
      <rPr>
        <i/>
        <sz val="9"/>
        <rFont val="Arial"/>
        <family val="2"/>
        <charset val="238"/>
      </rPr>
      <t>u daljnjem tekstu: Izvršenje</t>
    </r>
    <r>
      <rPr>
        <sz val="9"/>
        <rFont val="Arial"/>
        <family val="2"/>
        <charset val="238"/>
      </rPr>
      <t>).</t>
    </r>
  </si>
  <si>
    <t>1. IZMJENE PLANA ZA 2025. GODINU</t>
  </si>
  <si>
    <t>PLAN ZA 2025. GODINU</t>
  </si>
  <si>
    <t>IZVRŠENJE na 31.12.2025</t>
  </si>
  <si>
    <t>3</t>
  </si>
  <si>
    <t>Saša Đujić</t>
  </si>
  <si>
    <t>Ostali prihodi poslovanja (parkiralište, info-pult, reklamni panoi i sl.) dozvole i rezervacije</t>
  </si>
  <si>
    <t>Na temelju članka 117. st. 2. tč. 4. i članka 121. st. 2. tč. 5.Zakona o pomorskom dobru i morskim lukama ("Narodne novine" br. 83/23), Upravno vijeće Županijske lučke uprave Mali Lošinj na svojoj 14/26 sjednici održanoj dana 11. ožujka 2026. godine donijelo je:</t>
  </si>
  <si>
    <t>U Malom Lošinju, 11. ožujka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</si>
</sst>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color indexed="17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6"/>
      <name val="Arial"/>
      <family val="2"/>
      <charset val="238"/>
    </font>
    <font>
      <b/>
      <sz val="12"/>
      <name val="Arial"/>
      <family val="2"/>
      <charset val="238"/>
    </font>
    <font>
      <i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thin">
        <color indexed="64"/>
      </left>
      <right style="medium">
        <color theme="1"/>
      </right>
      <top style="medium">
        <color indexed="64"/>
      </top>
      <bottom/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/>
      <right style="medium">
        <color theme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3">
    <xf numFmtId="0" fontId="0" fillId="0" borderId="0" xfId="0"/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49" fontId="6" fillId="0" borderId="10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 applyProtection="1">
      <alignment horizontal="right" vertical="center" wrapText="1"/>
      <protection locked="0"/>
    </xf>
    <xf numFmtId="4" fontId="6" fillId="0" borderId="12" xfId="0" applyNumberFormat="1" applyFont="1" applyBorder="1" applyAlignment="1" applyProtection="1">
      <alignment horizontal="right" vertical="center" wrapText="1"/>
      <protection locked="0"/>
    </xf>
    <xf numFmtId="4" fontId="6" fillId="0" borderId="13" xfId="0" applyNumberFormat="1" applyFont="1" applyBorder="1" applyAlignment="1" applyProtection="1">
      <alignment horizontal="right" vertical="center" wrapText="1"/>
      <protection locked="0"/>
    </xf>
    <xf numFmtId="4" fontId="6" fillId="0" borderId="14" xfId="0" applyNumberFormat="1" applyFont="1" applyBorder="1" applyAlignment="1" applyProtection="1">
      <alignment horizontal="right" vertical="center" wrapText="1"/>
      <protection locked="0"/>
    </xf>
    <xf numFmtId="4" fontId="6" fillId="0" borderId="11" xfId="0" applyNumberFormat="1" applyFont="1" applyBorder="1" applyAlignment="1" applyProtection="1">
      <alignment horizontal="right" vertical="center"/>
      <protection locked="0"/>
    </xf>
    <xf numFmtId="4" fontId="6" fillId="0" borderId="13" xfId="0" applyNumberFormat="1" applyFont="1" applyBorder="1" applyAlignment="1" applyProtection="1">
      <alignment horizontal="right" vertical="center"/>
      <protection locked="0"/>
    </xf>
    <xf numFmtId="4" fontId="6" fillId="0" borderId="15" xfId="0" applyNumberFormat="1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>
      <alignment vertical="center"/>
    </xf>
    <xf numFmtId="49" fontId="7" fillId="0" borderId="8" xfId="0" applyNumberFormat="1" applyFont="1" applyBorder="1" applyAlignment="1">
      <alignment vertical="center"/>
    </xf>
    <xf numFmtId="49" fontId="6" fillId="0" borderId="8" xfId="0" applyNumberFormat="1" applyFont="1" applyBorder="1" applyAlignment="1">
      <alignment vertical="center"/>
    </xf>
    <xf numFmtId="49" fontId="6" fillId="0" borderId="16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 applyProtection="1">
      <alignment horizontal="right" vertical="center"/>
      <protection locked="0"/>
    </xf>
    <xf numFmtId="49" fontId="7" fillId="0" borderId="8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 applyProtection="1">
      <alignment horizontal="right" vertical="center"/>
      <protection locked="0"/>
    </xf>
    <xf numFmtId="4" fontId="6" fillId="0" borderId="18" xfId="0" applyNumberFormat="1" applyFont="1" applyBorder="1" applyAlignment="1" applyProtection="1">
      <alignment horizontal="right" vertical="center" wrapText="1"/>
      <protection locked="0"/>
    </xf>
    <xf numFmtId="4" fontId="6" fillId="0" borderId="15" xfId="0" applyNumberFormat="1" applyFont="1" applyBorder="1" applyAlignment="1" applyProtection="1">
      <alignment horizontal="right" vertical="center" wrapText="1"/>
      <protection locked="0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49" fontId="6" fillId="0" borderId="45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left" vertical="center"/>
      <protection locked="0"/>
    </xf>
    <xf numFmtId="49" fontId="7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6" fillId="0" borderId="50" xfId="0" applyFont="1" applyBorder="1" applyAlignment="1">
      <alignment vertical="center"/>
    </xf>
    <xf numFmtId="49" fontId="7" fillId="0" borderId="51" xfId="0" applyNumberFormat="1" applyFont="1" applyBorder="1" applyAlignment="1">
      <alignment vertical="center"/>
    </xf>
    <xf numFmtId="49" fontId="6" fillId="0" borderId="51" xfId="0" applyNumberFormat="1" applyFont="1" applyBorder="1" applyAlignment="1">
      <alignment vertical="center"/>
    </xf>
    <xf numFmtId="49" fontId="6" fillId="0" borderId="51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 applyProtection="1">
      <alignment horizontal="right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6" fillId="0" borderId="10" xfId="0" applyNumberFormat="1" applyFon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4" fontId="6" fillId="0" borderId="21" xfId="0" applyNumberFormat="1" applyFont="1" applyBorder="1" applyAlignment="1" applyProtection="1">
      <alignment horizontal="right" vertical="center" wrapText="1"/>
      <protection locked="0"/>
    </xf>
    <xf numFmtId="49" fontId="6" fillId="0" borderId="56" xfId="0" applyNumberFormat="1" applyFont="1" applyBorder="1" applyAlignment="1" applyProtection="1">
      <alignment horizontal="left" vertical="center"/>
      <protection locked="0"/>
    </xf>
    <xf numFmtId="49" fontId="6" fillId="0" borderId="57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7" fillId="0" borderId="27" xfId="0" applyNumberFormat="1" applyFont="1" applyBorder="1" applyAlignment="1" applyProtection="1">
      <alignment horizontal="center" vertical="center"/>
      <protection locked="0"/>
    </xf>
    <xf numFmtId="49" fontId="7" fillId="0" borderId="60" xfId="0" applyNumberFormat="1" applyFont="1" applyBorder="1" applyAlignment="1" applyProtection="1">
      <alignment horizontal="center" vertical="center"/>
      <protection locked="0"/>
    </xf>
    <xf numFmtId="49" fontId="7" fillId="0" borderId="56" xfId="0" applyNumberFormat="1" applyFont="1" applyBorder="1" applyAlignment="1" applyProtection="1">
      <alignment horizontal="center" vertical="center"/>
      <protection locked="0"/>
    </xf>
    <xf numFmtId="4" fontId="6" fillId="0" borderId="25" xfId="0" applyNumberFormat="1" applyFont="1" applyBorder="1" applyAlignment="1" applyProtection="1">
      <alignment horizontal="right" vertical="center" wrapText="1"/>
      <protection locked="0"/>
    </xf>
    <xf numFmtId="49" fontId="6" fillId="0" borderId="60" xfId="0" applyNumberFormat="1" applyFont="1" applyBorder="1" applyAlignment="1" applyProtection="1">
      <alignment horizontal="left" vertical="center"/>
      <protection locked="0"/>
    </xf>
    <xf numFmtId="49" fontId="6" fillId="0" borderId="61" xfId="0" applyNumberFormat="1" applyFont="1" applyBorder="1" applyAlignment="1" applyProtection="1">
      <alignment horizontal="left" vertical="center"/>
      <protection locked="0"/>
    </xf>
    <xf numFmtId="49" fontId="6" fillId="0" borderId="59" xfId="0" applyNumberFormat="1" applyFont="1" applyBorder="1" applyAlignment="1" applyProtection="1">
      <alignment horizontal="left" vertical="center"/>
      <protection locked="0"/>
    </xf>
    <xf numFmtId="49" fontId="7" fillId="0" borderId="46" xfId="0" applyNumberFormat="1" applyFont="1" applyBorder="1" applyAlignment="1" applyProtection="1">
      <alignment horizontal="left" vertical="center"/>
      <protection locked="0"/>
    </xf>
    <xf numFmtId="49" fontId="7" fillId="0" borderId="26" xfId="0" applyNumberFormat="1" applyFont="1" applyBorder="1" applyAlignment="1" applyProtection="1">
      <alignment horizontal="left" vertical="center"/>
      <protection locked="0"/>
    </xf>
    <xf numFmtId="0" fontId="6" fillId="0" borderId="62" xfId="0" applyFont="1" applyBorder="1" applyAlignment="1">
      <alignment vertical="center"/>
    </xf>
    <xf numFmtId="49" fontId="7" fillId="0" borderId="63" xfId="0" applyNumberFormat="1" applyFont="1" applyBorder="1" applyAlignment="1">
      <alignment vertical="center"/>
    </xf>
    <xf numFmtId="49" fontId="6" fillId="0" borderId="63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 applyProtection="1">
      <alignment horizontal="left" vertical="center"/>
      <protection locked="0"/>
    </xf>
    <xf numFmtId="49" fontId="7" fillId="0" borderId="10" xfId="0" applyNumberFormat="1" applyFont="1" applyBorder="1" applyAlignment="1" applyProtection="1">
      <alignment horizontal="left" vertical="center"/>
      <protection locked="0"/>
    </xf>
    <xf numFmtId="49" fontId="6" fillId="0" borderId="10" xfId="0" applyNumberFormat="1" applyFont="1" applyBorder="1" applyAlignment="1" applyProtection="1">
      <alignment horizontal="left" vertical="center"/>
      <protection locked="0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49" fontId="7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8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49" fontId="7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67" xfId="0" applyNumberFormat="1" applyFont="1" applyBorder="1" applyAlignment="1" applyProtection="1">
      <alignment horizontal="left" vertical="center"/>
      <protection locked="0"/>
    </xf>
    <xf numFmtId="49" fontId="6" fillId="0" borderId="65" xfId="0" applyNumberFormat="1" applyFont="1" applyBorder="1" applyAlignment="1" applyProtection="1">
      <alignment horizontal="left" vertical="center"/>
      <protection locked="0"/>
    </xf>
    <xf numFmtId="49" fontId="6" fillId="0" borderId="46" xfId="0" applyNumberFormat="1" applyFont="1" applyBorder="1" applyAlignment="1" applyProtection="1">
      <alignment horizontal="left" vertical="center"/>
      <protection locked="0"/>
    </xf>
    <xf numFmtId="49" fontId="7" fillId="0" borderId="10" xfId="0" applyNumberFormat="1" applyFont="1" applyBorder="1" applyAlignment="1">
      <alignment vertical="center"/>
    </xf>
    <xf numFmtId="49" fontId="6" fillId="0" borderId="10" xfId="0" applyNumberFormat="1" applyFont="1" applyBorder="1" applyAlignment="1">
      <alignment vertical="center"/>
    </xf>
    <xf numFmtId="49" fontId="6" fillId="0" borderId="10" xfId="0" applyNumberFormat="1" applyFont="1" applyBorder="1" applyAlignment="1">
      <alignment horizontal="left" vertical="center"/>
    </xf>
    <xf numFmtId="49" fontId="6" fillId="0" borderId="52" xfId="0" applyNumberFormat="1" applyFont="1" applyBorder="1" applyAlignment="1">
      <alignment vertical="center"/>
    </xf>
    <xf numFmtId="49" fontId="6" fillId="0" borderId="52" xfId="0" applyNumberFormat="1" applyFont="1" applyBorder="1" applyAlignment="1">
      <alignment horizontal="center" vertical="center"/>
    </xf>
    <xf numFmtId="4" fontId="4" fillId="0" borderId="25" xfId="0" applyNumberFormat="1" applyFont="1" applyBorder="1" applyAlignment="1" applyProtection="1">
      <alignment horizontal="right" vertical="center" wrapText="1"/>
      <protection locked="0"/>
    </xf>
    <xf numFmtId="49" fontId="6" fillId="0" borderId="68" xfId="0" applyNumberFormat="1" applyFont="1" applyBorder="1" applyAlignment="1" applyProtection="1">
      <alignment horizontal="center" vertical="center"/>
      <protection locked="0"/>
    </xf>
    <xf numFmtId="49" fontId="7" fillId="0" borderId="69" xfId="0" applyNumberFormat="1" applyFont="1" applyBorder="1" applyAlignment="1" applyProtection="1">
      <alignment horizontal="center" vertical="center"/>
      <protection locked="0"/>
    </xf>
    <xf numFmtId="49" fontId="6" fillId="0" borderId="69" xfId="0" applyNumberFormat="1" applyFont="1" applyBorder="1" applyAlignment="1" applyProtection="1">
      <alignment horizontal="center" vertical="center"/>
      <protection locked="0"/>
    </xf>
    <xf numFmtId="49" fontId="6" fillId="0" borderId="69" xfId="0" applyNumberFormat="1" applyFont="1" applyBorder="1" applyAlignment="1" applyProtection="1">
      <alignment horizontal="left" vertical="center"/>
      <protection locked="0"/>
    </xf>
    <xf numFmtId="4" fontId="6" fillId="0" borderId="74" xfId="0" applyNumberFormat="1" applyFont="1" applyBorder="1" applyAlignment="1" applyProtection="1">
      <alignment horizontal="right" vertical="center" wrapText="1"/>
      <protection locked="0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49" fontId="6" fillId="0" borderId="45" xfId="0" applyNumberFormat="1" applyFont="1" applyBorder="1" applyAlignment="1" applyProtection="1">
      <alignment horizontal="left" vertical="center"/>
      <protection locked="0"/>
    </xf>
    <xf numFmtId="49" fontId="7" fillId="0" borderId="1" xfId="0" applyNumberFormat="1" applyFont="1" applyBorder="1" applyAlignment="1" applyProtection="1">
      <alignment horizontal="left" vertical="center"/>
      <protection locked="0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49" fontId="6" fillId="0" borderId="2" xfId="0" applyNumberFormat="1" applyFont="1" applyBorder="1" applyAlignment="1" applyProtection="1">
      <alignment horizontal="left" vertical="center"/>
      <protection locked="0"/>
    </xf>
    <xf numFmtId="49" fontId="6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2" xfId="0" applyNumberFormat="1" applyFont="1" applyBorder="1" applyAlignment="1" applyProtection="1">
      <alignment horizontal="left" vertical="center" wrapText="1"/>
      <protection locked="0"/>
    </xf>
    <xf numFmtId="4" fontId="4" fillId="0" borderId="19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4" fontId="3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 applyProtection="1">
      <alignment vertical="center" wrapText="1"/>
      <protection locked="0"/>
    </xf>
    <xf numFmtId="4" fontId="2" fillId="0" borderId="0" xfId="0" applyNumberFormat="1" applyFont="1" applyAlignment="1" applyProtection="1">
      <alignment vertical="center"/>
      <protection locked="0"/>
    </xf>
    <xf numFmtId="4" fontId="6" fillId="0" borderId="85" xfId="0" applyNumberFormat="1" applyFont="1" applyBorder="1" applyAlignment="1" applyProtection="1">
      <alignment horizontal="right" vertical="center"/>
      <protection locked="0"/>
    </xf>
    <xf numFmtId="4" fontId="6" fillId="0" borderId="86" xfId="0" applyNumberFormat="1" applyFont="1" applyBorder="1" applyAlignment="1" applyProtection="1">
      <alignment horizontal="right" vertical="center"/>
      <protection locked="0"/>
    </xf>
    <xf numFmtId="4" fontId="6" fillId="0" borderId="87" xfId="0" applyNumberFormat="1" applyFont="1" applyBorder="1" applyAlignment="1" applyProtection="1">
      <alignment horizontal="right" vertical="center"/>
      <protection locked="0"/>
    </xf>
    <xf numFmtId="4" fontId="6" fillId="0" borderId="88" xfId="0" applyNumberFormat="1" applyFont="1" applyBorder="1" applyAlignment="1" applyProtection="1">
      <alignment horizontal="right" vertical="center"/>
      <protection locked="0"/>
    </xf>
    <xf numFmtId="4" fontId="6" fillId="0" borderId="85" xfId="0" applyNumberFormat="1" applyFont="1" applyBorder="1" applyAlignment="1" applyProtection="1">
      <alignment horizontal="right" vertical="center" wrapText="1"/>
      <protection locked="0"/>
    </xf>
    <xf numFmtId="4" fontId="6" fillId="0" borderId="86" xfId="0" applyNumberFormat="1" applyFont="1" applyBorder="1" applyAlignment="1" applyProtection="1">
      <alignment horizontal="right" vertical="center" wrapText="1"/>
      <protection locked="0"/>
    </xf>
    <xf numFmtId="4" fontId="6" fillId="0" borderId="87" xfId="0" applyNumberFormat="1" applyFont="1" applyBorder="1" applyAlignment="1" applyProtection="1">
      <alignment horizontal="right" vertical="center" wrapText="1"/>
      <protection locked="0"/>
    </xf>
    <xf numFmtId="4" fontId="6" fillId="0" borderId="89" xfId="0" applyNumberFormat="1" applyFont="1" applyBorder="1" applyAlignment="1" applyProtection="1">
      <alignment horizontal="right" vertical="center" wrapText="1"/>
      <protection locked="0"/>
    </xf>
    <xf numFmtId="4" fontId="4" fillId="0" borderId="76" xfId="0" applyNumberFormat="1" applyFont="1" applyBorder="1" applyAlignment="1" applyProtection="1">
      <alignment horizontal="right" vertical="center" wrapText="1"/>
      <protection locked="0"/>
    </xf>
    <xf numFmtId="4" fontId="6" fillId="0" borderId="35" xfId="0" applyNumberFormat="1" applyFont="1" applyBorder="1" applyAlignment="1" applyProtection="1">
      <alignment horizontal="right" vertical="center" wrapText="1"/>
      <protection locked="0"/>
    </xf>
    <xf numFmtId="4" fontId="6" fillId="0" borderId="75" xfId="0" applyNumberFormat="1" applyFont="1" applyBorder="1" applyAlignment="1" applyProtection="1">
      <alignment horizontal="right" vertical="center" wrapText="1"/>
      <protection locked="0"/>
    </xf>
    <xf numFmtId="4" fontId="6" fillId="0" borderId="76" xfId="0" applyNumberFormat="1" applyFont="1" applyBorder="1" applyAlignment="1" applyProtection="1">
      <alignment horizontal="right" vertical="center" wrapText="1"/>
      <protection locked="0"/>
    </xf>
    <xf numFmtId="0" fontId="3" fillId="0" borderId="77" xfId="0" applyFont="1" applyBorder="1" applyAlignment="1" applyProtection="1">
      <alignment vertical="center"/>
      <protection locked="0"/>
    </xf>
    <xf numFmtId="4" fontId="1" fillId="0" borderId="77" xfId="0" applyNumberFormat="1" applyFont="1" applyBorder="1" applyAlignment="1" applyProtection="1">
      <alignment vertical="center"/>
      <protection locked="0"/>
    </xf>
    <xf numFmtId="4" fontId="3" fillId="0" borderId="77" xfId="0" applyNumberFormat="1" applyFont="1" applyBorder="1" applyAlignment="1" applyProtection="1">
      <alignment vertical="center"/>
      <protection locked="0"/>
    </xf>
    <xf numFmtId="49" fontId="4" fillId="0" borderId="95" xfId="0" applyNumberFormat="1" applyFont="1" applyBorder="1" applyAlignment="1" applyProtection="1">
      <alignment horizontal="center" vertical="center" wrapText="1"/>
      <protection locked="0"/>
    </xf>
    <xf numFmtId="4" fontId="6" fillId="0" borderId="96" xfId="0" applyNumberFormat="1" applyFont="1" applyBorder="1" applyAlignment="1" applyProtection="1">
      <alignment horizontal="center" vertical="center" wrapText="1"/>
      <protection locked="0"/>
    </xf>
    <xf numFmtId="4" fontId="6" fillId="0" borderId="78" xfId="0" applyNumberFormat="1" applyFont="1" applyBorder="1" applyAlignment="1" applyProtection="1">
      <alignment horizontal="center" vertical="center" wrapText="1"/>
      <protection locked="0"/>
    </xf>
    <xf numFmtId="4" fontId="6" fillId="0" borderId="93" xfId="0" applyNumberFormat="1" applyFont="1" applyBorder="1" applyAlignment="1" applyProtection="1">
      <alignment horizontal="center" vertical="center" wrapText="1"/>
      <protection locked="0"/>
    </xf>
    <xf numFmtId="49" fontId="4" fillId="0" borderId="80" xfId="0" applyNumberFormat="1" applyFont="1" applyBorder="1" applyAlignment="1" applyProtection="1">
      <alignment horizontal="center" vertical="center" wrapText="1"/>
      <protection locked="0"/>
    </xf>
    <xf numFmtId="4" fontId="6" fillId="0" borderId="79" xfId="0" applyNumberFormat="1" applyFont="1" applyBorder="1" applyAlignment="1" applyProtection="1">
      <alignment horizontal="center" vertical="center"/>
      <protection locked="0"/>
    </xf>
    <xf numFmtId="4" fontId="6" fillId="0" borderId="93" xfId="0" applyNumberFormat="1" applyFont="1" applyBorder="1" applyAlignment="1" applyProtection="1">
      <alignment horizontal="center" vertical="center"/>
      <protection locked="0"/>
    </xf>
    <xf numFmtId="4" fontId="6" fillId="0" borderId="99" xfId="0" applyNumberFormat="1" applyFont="1" applyBorder="1" applyAlignment="1" applyProtection="1">
      <alignment horizontal="center" vertical="center"/>
      <protection locked="0"/>
    </xf>
    <xf numFmtId="4" fontId="6" fillId="0" borderId="102" xfId="0" applyNumberFormat="1" applyFont="1" applyBorder="1" applyAlignment="1" applyProtection="1">
      <alignment horizontal="center" vertical="center"/>
      <protection locked="0"/>
    </xf>
    <xf numFmtId="4" fontId="6" fillId="0" borderId="103" xfId="0" applyNumberFormat="1" applyFont="1" applyBorder="1" applyAlignment="1" applyProtection="1">
      <alignment horizontal="center" vertical="center"/>
      <protection locked="0"/>
    </xf>
    <xf numFmtId="4" fontId="6" fillId="0" borderId="90" xfId="0" applyNumberFormat="1" applyFont="1" applyBorder="1" applyAlignment="1" applyProtection="1">
      <alignment horizontal="center" vertical="center" wrapText="1"/>
      <protection locked="0"/>
    </xf>
    <xf numFmtId="4" fontId="6" fillId="0" borderId="91" xfId="0" applyNumberFormat="1" applyFont="1" applyBorder="1" applyAlignment="1" applyProtection="1">
      <alignment horizontal="center" vertical="center" wrapText="1"/>
      <protection locked="0"/>
    </xf>
    <xf numFmtId="3" fontId="1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3" fontId="1" fillId="2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49" fontId="7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3" fontId="1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49" fontId="6" fillId="0" borderId="0" xfId="0" applyNumberFormat="1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" fontId="6" fillId="0" borderId="105" xfId="0" applyNumberFormat="1" applyFont="1" applyBorder="1" applyAlignment="1" applyProtection="1">
      <alignment horizontal="center" vertical="center" wrapText="1"/>
      <protection locked="0"/>
    </xf>
    <xf numFmtId="4" fontId="6" fillId="0" borderId="105" xfId="0" applyNumberFormat="1" applyFont="1" applyBorder="1" applyAlignment="1" applyProtection="1">
      <alignment horizontal="center" vertical="center"/>
      <protection locked="0"/>
    </xf>
    <xf numFmtId="4" fontId="6" fillId="0" borderId="107" xfId="0" applyNumberFormat="1" applyFont="1" applyBorder="1" applyAlignment="1" applyProtection="1">
      <alignment horizontal="center" vertical="center"/>
      <protection locked="0"/>
    </xf>
    <xf numFmtId="4" fontId="6" fillId="0" borderId="108" xfId="0" applyNumberFormat="1" applyFont="1" applyBorder="1" applyAlignment="1" applyProtection="1">
      <alignment horizontal="center" vertical="center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" fontId="4" fillId="0" borderId="17" xfId="0" applyNumberFormat="1" applyFont="1" applyBorder="1" applyAlignment="1" applyProtection="1">
      <alignment vertical="center" wrapText="1"/>
      <protection locked="0"/>
    </xf>
    <xf numFmtId="4" fontId="4" fillId="0" borderId="19" xfId="0" applyNumberFormat="1" applyFont="1" applyBorder="1" applyAlignment="1" applyProtection="1">
      <alignment vertical="center" wrapText="1"/>
      <protection locked="0"/>
    </xf>
    <xf numFmtId="4" fontId="4" fillId="0" borderId="22" xfId="0" applyNumberFormat="1" applyFont="1" applyBorder="1" applyAlignment="1" applyProtection="1">
      <alignment horizontal="right" vertical="center"/>
      <protection locked="0"/>
    </xf>
    <xf numFmtId="4" fontId="4" fillId="0" borderId="19" xfId="0" applyNumberFormat="1" applyFont="1" applyBorder="1" applyAlignment="1" applyProtection="1">
      <alignment horizontal="right" vertical="center"/>
      <protection locked="0"/>
    </xf>
    <xf numFmtId="4" fontId="4" fillId="0" borderId="17" xfId="0" applyNumberFormat="1" applyFont="1" applyBorder="1" applyAlignment="1" applyProtection="1">
      <alignment horizontal="right" vertical="center"/>
      <protection locked="0"/>
    </xf>
    <xf numFmtId="4" fontId="4" fillId="0" borderId="18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" fontId="4" fillId="0" borderId="104" xfId="0" applyNumberFormat="1" applyFont="1" applyBorder="1" applyAlignment="1" applyProtection="1">
      <alignment horizontal="center" vertical="center"/>
      <protection locked="0"/>
    </xf>
    <xf numFmtId="4" fontId="4" fillId="0" borderId="41" xfId="0" applyNumberFormat="1" applyFont="1" applyBorder="1" applyAlignment="1" applyProtection="1">
      <alignment horizontal="center" vertical="center"/>
      <protection locked="0"/>
    </xf>
    <xf numFmtId="0" fontId="6" fillId="0" borderId="63" xfId="0" applyFont="1" applyBorder="1" applyAlignment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49" fontId="4" fillId="0" borderId="83" xfId="0" applyNumberFormat="1" applyFont="1" applyBorder="1" applyAlignment="1" applyProtection="1">
      <alignment horizontal="center" vertical="center" wrapText="1"/>
      <protection locked="0"/>
    </xf>
    <xf numFmtId="49" fontId="4" fillId="0" borderId="94" xfId="0" applyNumberFormat="1" applyFont="1" applyBorder="1" applyAlignment="1" applyProtection="1">
      <alignment horizontal="center" vertical="center" wrapText="1"/>
      <protection locked="0"/>
    </xf>
    <xf numFmtId="49" fontId="6" fillId="0" borderId="28" xfId="0" applyNumberFormat="1" applyFont="1" applyBorder="1" applyAlignment="1" applyProtection="1">
      <alignment horizontal="left" vertical="center"/>
      <protection locked="0"/>
    </xf>
    <xf numFmtId="49" fontId="4" fillId="0" borderId="97" xfId="0" applyNumberFormat="1" applyFont="1" applyBorder="1" applyAlignment="1" applyProtection="1">
      <alignment horizontal="center" vertical="center" wrapText="1"/>
      <protection locked="0"/>
    </xf>
    <xf numFmtId="49" fontId="4" fillId="0" borderId="98" xfId="0" applyNumberFormat="1" applyFont="1" applyBorder="1" applyAlignment="1" applyProtection="1">
      <alignment horizontal="center" vertical="center" wrapText="1"/>
      <protection locked="0"/>
    </xf>
    <xf numFmtId="49" fontId="4" fillId="0" borderId="23" xfId="0" applyNumberFormat="1" applyFont="1" applyBorder="1" applyAlignment="1" applyProtection="1">
      <alignment horizontal="center" vertical="center" wrapText="1"/>
      <protection locked="0"/>
    </xf>
    <xf numFmtId="49" fontId="4" fillId="0" borderId="42" xfId="0" applyNumberFormat="1" applyFont="1" applyBorder="1" applyAlignment="1" applyProtection="1">
      <alignment horizontal="center" vertical="center" wrapText="1"/>
      <protection locked="0"/>
    </xf>
    <xf numFmtId="49" fontId="4" fillId="0" borderId="82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21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81" xfId="0" applyNumberFormat="1" applyFont="1" applyBorder="1" applyAlignment="1" applyProtection="1">
      <alignment horizontal="center" vertical="center" wrapText="1"/>
      <protection locked="0"/>
    </xf>
    <xf numFmtId="49" fontId="7" fillId="0" borderId="27" xfId="0" applyNumberFormat="1" applyFont="1" applyBorder="1" applyAlignment="1" applyProtection="1">
      <alignment horizontal="left" vertical="center"/>
      <protection locked="0"/>
    </xf>
    <xf numFmtId="49" fontId="7" fillId="0" borderId="58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4" fillId="0" borderId="42" xfId="0" applyNumberFormat="1" applyFont="1" applyBorder="1" applyAlignment="1" applyProtection="1">
      <alignment horizontal="center" vertical="center"/>
      <protection locked="0"/>
    </xf>
    <xf numFmtId="4" fontId="4" fillId="0" borderId="24" xfId="0" applyNumberFormat="1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4" fontId="4" fillId="0" borderId="106" xfId="0" applyNumberFormat="1" applyFont="1" applyBorder="1" applyAlignment="1" applyProtection="1">
      <alignment horizontal="center" vertical="center" wrapText="1"/>
      <protection locked="0"/>
    </xf>
    <xf numFmtId="4" fontId="4" fillId="0" borderId="84" xfId="0" applyNumberFormat="1" applyFont="1" applyBorder="1" applyAlignment="1" applyProtection="1">
      <alignment horizontal="center" vertical="center" wrapText="1"/>
      <protection locked="0"/>
    </xf>
    <xf numFmtId="0" fontId="6" fillId="0" borderId="47" xfId="0" applyFont="1" applyBorder="1" applyAlignment="1">
      <alignment horizontal="left" vertical="center"/>
    </xf>
    <xf numFmtId="49" fontId="4" fillId="0" borderId="92" xfId="0" applyNumberFormat="1" applyFont="1" applyBorder="1" applyAlignment="1" applyProtection="1">
      <alignment horizontal="center" vertical="center" wrapText="1"/>
      <protection locked="0"/>
    </xf>
    <xf numFmtId="0" fontId="0" fillId="0" borderId="2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49" fontId="6" fillId="0" borderId="27" xfId="0" applyNumberFormat="1" applyFont="1" applyBorder="1" applyAlignment="1" applyProtection="1">
      <alignment horizontal="left" vertical="center"/>
      <protection locked="0"/>
    </xf>
    <xf numFmtId="49" fontId="6" fillId="0" borderId="58" xfId="0" applyNumberFormat="1" applyFont="1" applyBorder="1" applyAlignment="1" applyProtection="1">
      <alignment horizontal="left" vertical="center"/>
      <protection locked="0"/>
    </xf>
    <xf numFmtId="49" fontId="6" fillId="0" borderId="45" xfId="0" applyNumberFormat="1" applyFont="1" applyBorder="1" applyAlignment="1" applyProtection="1">
      <alignment horizontal="left" vertical="center"/>
      <protection locked="0"/>
    </xf>
    <xf numFmtId="49" fontId="6" fillId="0" borderId="47" xfId="0" applyNumberFormat="1" applyFont="1" applyBorder="1" applyAlignment="1" applyProtection="1">
      <alignment horizontal="left" vertical="center"/>
      <protection locked="0"/>
    </xf>
    <xf numFmtId="49" fontId="6" fillId="0" borderId="48" xfId="0" applyNumberFormat="1" applyFont="1" applyBorder="1" applyAlignment="1" applyProtection="1">
      <alignment horizontal="left" vertical="center"/>
      <protection locked="0"/>
    </xf>
    <xf numFmtId="49" fontId="6" fillId="0" borderId="71" xfId="0" applyNumberFormat="1" applyFont="1" applyBorder="1" applyAlignment="1" applyProtection="1">
      <alignment horizontal="left" vertical="center"/>
      <protection locked="0"/>
    </xf>
    <xf numFmtId="0" fontId="0" fillId="0" borderId="72" xfId="0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/>
      <protection locked="0"/>
    </xf>
    <xf numFmtId="49" fontId="4" fillId="0" borderId="21" xfId="0" applyNumberFormat="1" applyFont="1" applyBorder="1" applyAlignment="1" applyProtection="1">
      <alignment horizontal="center" vertical="center"/>
      <protection locked="0"/>
    </xf>
    <xf numFmtId="49" fontId="4" fillId="0" borderId="35" xfId="0" applyNumberFormat="1" applyFont="1" applyBorder="1" applyAlignment="1" applyProtection="1">
      <alignment horizontal="center" vertical="center"/>
      <protection locked="0"/>
    </xf>
    <xf numFmtId="49" fontId="4" fillId="0" borderId="36" xfId="0" applyNumberFormat="1" applyFont="1" applyBorder="1" applyAlignment="1" applyProtection="1">
      <alignment horizontal="center" vertical="center"/>
      <protection locked="0"/>
    </xf>
    <xf numFmtId="49" fontId="4" fillId="0" borderId="37" xfId="0" applyNumberFormat="1" applyFont="1" applyBorder="1" applyAlignment="1" applyProtection="1">
      <alignment horizontal="center" vertical="center"/>
      <protection locked="0"/>
    </xf>
    <xf numFmtId="49" fontId="4" fillId="0" borderId="38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2" xfId="0" applyNumberFormat="1" applyFont="1" applyBorder="1" applyAlignment="1" applyProtection="1">
      <alignment horizontal="left" vertical="center" wrapText="1"/>
      <protection locked="0"/>
    </xf>
    <xf numFmtId="49" fontId="6" fillId="0" borderId="45" xfId="0" applyNumberFormat="1" applyFont="1" applyBorder="1" applyAlignment="1" applyProtection="1">
      <alignment horizontal="left" vertical="center" wrapText="1"/>
      <protection locked="0"/>
    </xf>
    <xf numFmtId="49" fontId="4" fillId="0" borderId="46" xfId="0" applyNumberFormat="1" applyFont="1" applyBorder="1" applyAlignment="1" applyProtection="1">
      <alignment horizontal="center" vertical="center"/>
      <protection locked="0"/>
    </xf>
    <xf numFmtId="49" fontId="4" fillId="0" borderId="56" xfId="0" applyNumberFormat="1" applyFont="1" applyBorder="1" applyAlignment="1" applyProtection="1">
      <alignment horizontal="center" vertical="center"/>
      <protection locked="0"/>
    </xf>
    <xf numFmtId="49" fontId="4" fillId="0" borderId="57" xfId="0" applyNumberFormat="1" applyFont="1" applyBorder="1" applyAlignment="1" applyProtection="1">
      <alignment horizontal="center" vertical="center"/>
      <protection locked="0"/>
    </xf>
    <xf numFmtId="49" fontId="6" fillId="0" borderId="49" xfId="0" applyNumberFormat="1" applyFont="1" applyBorder="1" applyAlignment="1" applyProtection="1">
      <alignment horizontal="left" vertical="center"/>
      <protection locked="0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49" fontId="6" fillId="0" borderId="39" xfId="0" applyNumberFormat="1" applyFont="1" applyBorder="1" applyAlignment="1" applyProtection="1">
      <alignment horizontal="left" vertical="center"/>
      <protection locked="0"/>
    </xf>
    <xf numFmtId="0" fontId="0" fillId="0" borderId="40" xfId="0" applyBorder="1" applyAlignment="1">
      <alignment horizontal="left" vertical="center"/>
    </xf>
    <xf numFmtId="0" fontId="0" fillId="0" borderId="66" xfId="0" applyBorder="1" applyAlignment="1">
      <alignment horizontal="left" vertical="center"/>
    </xf>
    <xf numFmtId="49" fontId="6" fillId="0" borderId="28" xfId="0" applyNumberFormat="1" applyFont="1" applyBorder="1" applyAlignment="1" applyProtection="1">
      <alignment horizontal="left" vertical="center" wrapText="1"/>
      <protection locked="0"/>
    </xf>
    <xf numFmtId="49" fontId="6" fillId="0" borderId="49" xfId="0" applyNumberFormat="1" applyFont="1" applyBorder="1" applyAlignment="1" applyProtection="1">
      <alignment horizontal="left" vertical="center" wrapText="1"/>
      <protection locked="0"/>
    </xf>
    <xf numFmtId="49" fontId="4" fillId="0" borderId="53" xfId="0" applyNumberFormat="1" applyFont="1" applyBorder="1" applyAlignment="1" applyProtection="1">
      <alignment horizontal="center" vertical="center" wrapText="1"/>
      <protection locked="0"/>
    </xf>
    <xf numFmtId="49" fontId="4" fillId="0" borderId="54" xfId="0" applyNumberFormat="1" applyFont="1" applyBorder="1" applyAlignment="1" applyProtection="1">
      <alignment horizontal="center" vertical="center" wrapText="1"/>
      <protection locked="0"/>
    </xf>
    <xf numFmtId="49" fontId="4" fillId="0" borderId="55" xfId="0" applyNumberFormat="1" applyFont="1" applyBorder="1" applyAlignment="1" applyProtection="1">
      <alignment horizontal="center" vertical="center" wrapText="1"/>
      <protection locked="0"/>
    </xf>
    <xf numFmtId="49" fontId="4" fillId="0" borderId="46" xfId="0" applyNumberFormat="1" applyFont="1" applyBorder="1" applyAlignment="1" applyProtection="1">
      <alignment horizontal="center" vertical="center" wrapText="1"/>
      <protection locked="0"/>
    </xf>
    <xf numFmtId="49" fontId="4" fillId="0" borderId="56" xfId="0" applyNumberFormat="1" applyFont="1" applyBorder="1" applyAlignment="1" applyProtection="1">
      <alignment horizontal="center" vertical="center" wrapText="1"/>
      <protection locked="0"/>
    </xf>
    <xf numFmtId="49" fontId="4" fillId="0" borderId="57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 applyProtection="1">
      <alignment horizontal="left" vertical="center"/>
      <protection locked="0"/>
    </xf>
    <xf numFmtId="49" fontId="7" fillId="0" borderId="28" xfId="0" applyNumberFormat="1" applyFont="1" applyBorder="1" applyAlignment="1" applyProtection="1">
      <alignment horizontal="left" vertical="center"/>
      <protection locked="0"/>
    </xf>
    <xf numFmtId="49" fontId="7" fillId="0" borderId="1" xfId="0" applyNumberFormat="1" applyFont="1" applyBorder="1" applyAlignment="1" applyProtection="1">
      <alignment horizontal="left" vertical="center"/>
      <protection locked="0"/>
    </xf>
    <xf numFmtId="49" fontId="6" fillId="0" borderId="70" xfId="0" applyNumberFormat="1" applyFont="1" applyBorder="1" applyAlignment="1" applyProtection="1">
      <alignment horizontal="left" vertical="center" wrapText="1"/>
      <protection locked="0"/>
    </xf>
    <xf numFmtId="49" fontId="6" fillId="0" borderId="70" xfId="0" applyNumberFormat="1" applyFont="1" applyBorder="1" applyAlignment="1" applyProtection="1">
      <alignment horizontal="left" vertical="center"/>
      <protection locked="0"/>
    </xf>
    <xf numFmtId="49" fontId="6" fillId="0" borderId="2" xfId="0" applyNumberFormat="1" applyFont="1" applyBorder="1" applyAlignment="1" applyProtection="1">
      <alignment horizontal="left" vertical="center"/>
      <protection locked="0"/>
    </xf>
    <xf numFmtId="49" fontId="6" fillId="0" borderId="39" xfId="0" applyNumberFormat="1" applyFont="1" applyBorder="1" applyAlignment="1" applyProtection="1">
      <alignment horizontal="left" vertical="center" wrapText="1"/>
      <protection locked="0"/>
    </xf>
    <xf numFmtId="49" fontId="6" fillId="0" borderId="40" xfId="0" applyNumberFormat="1" applyFont="1" applyBorder="1" applyAlignment="1" applyProtection="1">
      <alignment horizontal="left" vertical="center" wrapText="1"/>
      <protection locked="0"/>
    </xf>
    <xf numFmtId="2" fontId="5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4" fillId="0" borderId="0" xfId="0" applyFont="1" applyAlignment="1" applyProtection="1">
      <alignment horizontal="left" vertical="center"/>
      <protection locked="0"/>
    </xf>
    <xf numFmtId="49" fontId="6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31" xfId="0" applyNumberFormat="1" applyFont="1" applyBorder="1" applyAlignment="1" applyProtection="1">
      <alignment horizontal="left" vertical="center" wrapText="1"/>
      <protection locked="0"/>
    </xf>
    <xf numFmtId="49" fontId="7" fillId="0" borderId="29" xfId="0" applyNumberFormat="1" applyFont="1" applyBorder="1" applyAlignment="1" applyProtection="1">
      <alignment horizontal="left" vertical="center" wrapText="1"/>
      <protection locked="0"/>
    </xf>
    <xf numFmtId="49" fontId="7" fillId="0" borderId="30" xfId="0" applyNumberFormat="1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49" fontId="6" fillId="0" borderId="16" xfId="0" applyNumberFormat="1" applyFont="1" applyBorder="1" applyAlignment="1">
      <alignment horizontal="left" vertical="center"/>
    </xf>
    <xf numFmtId="49" fontId="6" fillId="0" borderId="44" xfId="0" applyNumberFormat="1" applyFont="1" applyBorder="1" applyAlignment="1">
      <alignment horizontal="left" vertical="center"/>
    </xf>
    <xf numFmtId="0" fontId="6" fillId="0" borderId="70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4" fontId="4" fillId="0" borderId="100" xfId="0" applyNumberFormat="1" applyFont="1" applyBorder="1" applyAlignment="1" applyProtection="1">
      <alignment horizontal="center" vertical="center" wrapText="1"/>
      <protection locked="0"/>
    </xf>
    <xf numFmtId="4" fontId="4" fillId="0" borderId="101" xfId="0" applyNumberFormat="1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99FF"/>
      <rgbColor rgb="00CCFFFF"/>
      <rgbColor rgb="00CCFFCC"/>
      <rgbColor rgb="00FFFF99"/>
      <rgbColor rgb="0099CCFF"/>
      <rgbColor rgb="00FF99CC"/>
      <rgbColor rgb="00CC99FF"/>
      <rgbColor rgb="00FFCC99"/>
      <rgbColor rgb="000047FF"/>
      <rgbColor rgb="0033CCCC"/>
      <rgbColor rgb="0099CC00"/>
      <rgbColor rgb="00FFCC00"/>
      <rgbColor rgb="00FF9900"/>
      <rgbColor rgb="00FF3366"/>
      <rgbColor rgb="00666699"/>
      <rgbColor rgb="00969696"/>
      <rgbColor rgb="00003366"/>
      <rgbColor rgb="00339966"/>
      <rgbColor rgb="00003300"/>
      <rgbColor rgb="00333300"/>
      <rgbColor rgb="00DC2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M281"/>
  <sheetViews>
    <sheetView tabSelected="1" view="pageBreakPreview" zoomScaleNormal="100" zoomScaleSheetLayoutView="100" workbookViewId="0">
      <selection activeCell="N249" sqref="N249"/>
    </sheetView>
  </sheetViews>
  <sheetFormatPr defaultColWidth="10" defaultRowHeight="15" customHeight="1" x14ac:dyDescent="0.2"/>
  <cols>
    <col min="1" max="1" width="4.5703125" style="127" customWidth="1"/>
    <col min="2" max="2" width="6.85546875" style="128" customWidth="1"/>
    <col min="3" max="3" width="6.85546875" style="129" customWidth="1"/>
    <col min="4" max="4" width="7.140625" style="129" customWidth="1"/>
    <col min="5" max="5" width="8" style="129" customWidth="1"/>
    <col min="6" max="6" width="8.42578125" style="127" customWidth="1"/>
    <col min="7" max="7" width="6.7109375" style="130" customWidth="1"/>
    <col min="8" max="8" width="11.85546875" style="130" customWidth="1"/>
    <col min="9" max="9" width="15.85546875" style="131" customWidth="1"/>
    <col min="10" max="10" width="20.85546875" style="127" customWidth="1"/>
    <col min="11" max="12" width="14.140625" style="127" customWidth="1"/>
    <col min="13" max="13" width="12.7109375" style="167" customWidth="1"/>
    <col min="14" max="14" width="12.7109375" style="118" customWidth="1"/>
    <col min="15" max="16" width="11.7109375" style="119" customWidth="1"/>
    <col min="17" max="246" width="10" style="118"/>
    <col min="247" max="16384" width="10" style="120"/>
  </cols>
  <sheetData>
    <row r="1" spans="1:14" ht="15" customHeight="1" x14ac:dyDescent="0.2">
      <c r="A1" s="192" t="s">
        <v>368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</row>
    <row r="2" spans="1:14" ht="15" customHeight="1" x14ac:dyDescent="0.2">
      <c r="A2" s="192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14" ht="14.25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14" ht="15" customHeight="1" x14ac:dyDescent="0.2">
      <c r="A4" s="294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</row>
    <row r="5" spans="1:14" ht="15" customHeight="1" x14ac:dyDescent="0.2">
      <c r="A5" s="193" t="s">
        <v>346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</row>
    <row r="6" spans="1:14" ht="15" customHeight="1" x14ac:dyDescent="0.2">
      <c r="A6" s="194" t="s">
        <v>360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</row>
    <row r="7" spans="1:14" ht="15" customHeight="1" x14ac:dyDescent="0.2">
      <c r="A7" s="170"/>
      <c r="B7" s="171"/>
      <c r="C7" s="171"/>
      <c r="D7" s="171"/>
      <c r="E7" s="171"/>
      <c r="F7" s="170"/>
      <c r="G7" s="170"/>
      <c r="H7" s="170"/>
      <c r="I7" s="170"/>
      <c r="J7" s="170"/>
      <c r="K7" s="172"/>
      <c r="L7" s="172"/>
      <c r="M7" s="172"/>
    </row>
    <row r="8" spans="1:14" ht="15" customHeight="1" x14ac:dyDescent="0.2">
      <c r="A8" s="173"/>
      <c r="B8" s="174"/>
      <c r="C8" s="174"/>
      <c r="D8" s="174"/>
      <c r="E8" s="174"/>
      <c r="F8" s="173"/>
      <c r="G8" s="173"/>
      <c r="H8" s="173"/>
      <c r="I8" s="173"/>
      <c r="J8" s="173"/>
      <c r="K8" s="121"/>
      <c r="L8" s="121"/>
      <c r="M8" s="121"/>
    </row>
    <row r="9" spans="1:14" ht="15" customHeight="1" x14ac:dyDescent="0.2">
      <c r="A9" s="195" t="s">
        <v>339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</row>
    <row r="10" spans="1:14" ht="33" customHeight="1" x14ac:dyDescent="0.2">
      <c r="A10" s="192" t="s">
        <v>361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</row>
    <row r="11" spans="1:14" ht="15" customHeight="1" x14ac:dyDescent="0.2">
      <c r="M11" s="175"/>
    </row>
    <row r="12" spans="1:14" ht="15" customHeight="1" x14ac:dyDescent="0.2">
      <c r="A12" s="195" t="s">
        <v>340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</row>
    <row r="13" spans="1:14" ht="15" customHeight="1" x14ac:dyDescent="0.2">
      <c r="A13" s="176" t="s">
        <v>0</v>
      </c>
      <c r="B13" s="296" t="s">
        <v>1</v>
      </c>
      <c r="C13" s="296"/>
      <c r="D13" s="296"/>
      <c r="E13" s="296"/>
      <c r="F13" s="296"/>
      <c r="G13" s="296"/>
      <c r="H13" s="296"/>
      <c r="I13" s="296"/>
      <c r="J13" s="296"/>
      <c r="K13" s="177"/>
      <c r="L13" s="177"/>
      <c r="M13" s="177"/>
    </row>
    <row r="14" spans="1:14" s="121" customFormat="1" ht="15" customHeight="1" thickBot="1" x14ac:dyDescent="0.25">
      <c r="A14" s="178"/>
      <c r="B14" s="171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9"/>
    </row>
    <row r="15" spans="1:14" s="121" customFormat="1" ht="15" customHeight="1" x14ac:dyDescent="0.2">
      <c r="A15" s="280" t="s">
        <v>2</v>
      </c>
      <c r="B15" s="281"/>
      <c r="C15" s="281"/>
      <c r="D15" s="281"/>
      <c r="E15" s="281"/>
      <c r="F15" s="281"/>
      <c r="G15" s="281"/>
      <c r="H15" s="281"/>
      <c r="I15" s="281"/>
      <c r="J15" s="282"/>
      <c r="K15" s="184" t="s">
        <v>363</v>
      </c>
      <c r="L15" s="184" t="s">
        <v>362</v>
      </c>
      <c r="M15" s="184" t="s">
        <v>364</v>
      </c>
      <c r="N15" s="204" t="s">
        <v>345</v>
      </c>
    </row>
    <row r="16" spans="1:14" s="121" customFormat="1" ht="36.75" customHeight="1" x14ac:dyDescent="0.2">
      <c r="A16" s="283"/>
      <c r="B16" s="284"/>
      <c r="C16" s="284"/>
      <c r="D16" s="284"/>
      <c r="E16" s="284"/>
      <c r="F16" s="284"/>
      <c r="G16" s="284"/>
      <c r="H16" s="284"/>
      <c r="I16" s="284"/>
      <c r="J16" s="285"/>
      <c r="K16" s="185"/>
      <c r="L16" s="185"/>
      <c r="M16" s="185"/>
      <c r="N16" s="218"/>
    </row>
    <row r="17" spans="1:247" s="121" customFormat="1" ht="11.25" customHeight="1" x14ac:dyDescent="0.2">
      <c r="A17" s="257" t="s">
        <v>3</v>
      </c>
      <c r="B17" s="258"/>
      <c r="C17" s="258"/>
      <c r="D17" s="258"/>
      <c r="E17" s="258"/>
      <c r="F17" s="258"/>
      <c r="G17" s="258"/>
      <c r="H17" s="258"/>
      <c r="I17" s="258"/>
      <c r="J17" s="258"/>
      <c r="K17" s="43" t="s">
        <v>4</v>
      </c>
      <c r="L17" s="43" t="s">
        <v>365</v>
      </c>
      <c r="M17" s="43" t="s">
        <v>337</v>
      </c>
      <c r="N17" s="155" t="s">
        <v>338</v>
      </c>
    </row>
    <row r="18" spans="1:247" s="118" customFormat="1" ht="15" customHeight="1" x14ac:dyDescent="0.2">
      <c r="A18" s="5" t="s">
        <v>5</v>
      </c>
      <c r="B18" s="299" t="s">
        <v>6</v>
      </c>
      <c r="C18" s="299"/>
      <c r="D18" s="299"/>
      <c r="E18" s="299"/>
      <c r="F18" s="299"/>
      <c r="G18" s="299"/>
      <c r="H18" s="299"/>
      <c r="I18" s="299"/>
      <c r="J18" s="300"/>
      <c r="K18" s="28">
        <f>K19+K20</f>
        <v>2009468.68</v>
      </c>
      <c r="L18" s="28">
        <f>L19+L20</f>
        <v>2410560</v>
      </c>
      <c r="M18" s="28">
        <f t="shared" ref="M18" si="0">M19+M20</f>
        <v>2047010.66</v>
      </c>
      <c r="N18" s="156">
        <f>IF(L18&gt;0,IF(M18/L18&gt;=100,"&gt;&gt;100",M18/L18*100),"-")</f>
        <v>84.91846956723748</v>
      </c>
      <c r="P18" s="119"/>
      <c r="Q18" s="119"/>
    </row>
    <row r="19" spans="1:247" ht="15" customHeight="1" x14ac:dyDescent="0.2">
      <c r="A19" s="6"/>
      <c r="B19" s="14" t="s">
        <v>7</v>
      </c>
      <c r="C19" s="201" t="s">
        <v>8</v>
      </c>
      <c r="D19" s="236"/>
      <c r="E19" s="236"/>
      <c r="F19" s="236"/>
      <c r="G19" s="236"/>
      <c r="H19" s="236"/>
      <c r="I19" s="236"/>
      <c r="J19" s="236"/>
      <c r="K19" s="29">
        <v>0</v>
      </c>
      <c r="L19" s="29">
        <v>0</v>
      </c>
      <c r="M19" s="29">
        <v>0</v>
      </c>
      <c r="N19" s="156" t="str">
        <f>IF(L19&gt;0,IF(M19/L19&gt;=100,"&gt;&gt;100",M19/L19*100),"-")</f>
        <v>-</v>
      </c>
      <c r="O19" s="118"/>
      <c r="Q19" s="119"/>
      <c r="IM19" s="118"/>
    </row>
    <row r="20" spans="1:247" ht="15" customHeight="1" x14ac:dyDescent="0.2">
      <c r="A20" s="7"/>
      <c r="B20" s="15" t="s">
        <v>9</v>
      </c>
      <c r="C20" s="297" t="s">
        <v>10</v>
      </c>
      <c r="D20" s="265"/>
      <c r="E20" s="265"/>
      <c r="F20" s="265"/>
      <c r="G20" s="265"/>
      <c r="H20" s="265"/>
      <c r="I20" s="265"/>
      <c r="J20" s="266"/>
      <c r="K20" s="30">
        <f>K21+K42+K52+K56</f>
        <v>2009468.68</v>
      </c>
      <c r="L20" s="30">
        <f>L21+L42+L52+L56</f>
        <v>2410560</v>
      </c>
      <c r="M20" s="30">
        <f>M21+M42+M52+M56</f>
        <v>2047010.66</v>
      </c>
      <c r="N20" s="156">
        <f t="shared" ref="N20:N39" si="1">IF(L20&gt;0,IF(M20/L20&gt;=100,"&gt;&gt;100",M20/L20*100),"-")</f>
        <v>84.91846956723748</v>
      </c>
      <c r="O20" s="118"/>
      <c r="Q20" s="119"/>
      <c r="IM20" s="118"/>
    </row>
    <row r="21" spans="1:247" ht="15" customHeight="1" x14ac:dyDescent="0.2">
      <c r="A21" s="7"/>
      <c r="B21" s="16"/>
      <c r="C21" s="2" t="s">
        <v>11</v>
      </c>
      <c r="D21" s="298" t="s">
        <v>12</v>
      </c>
      <c r="E21" s="265"/>
      <c r="F21" s="265"/>
      <c r="G21" s="265"/>
      <c r="H21" s="265"/>
      <c r="I21" s="265"/>
      <c r="J21" s="266"/>
      <c r="K21" s="30">
        <f>K22+K31+K32</f>
        <v>1206800</v>
      </c>
      <c r="L21" s="30">
        <f>L22+L31+L32</f>
        <v>1441300</v>
      </c>
      <c r="M21" s="30">
        <f t="shared" ref="M21" si="2">M22+M31+M32</f>
        <v>1249739.21</v>
      </c>
      <c r="N21" s="156">
        <f t="shared" si="1"/>
        <v>86.709166030666751</v>
      </c>
      <c r="O21" s="118"/>
      <c r="Q21" s="119"/>
      <c r="IM21" s="118"/>
    </row>
    <row r="22" spans="1:247" ht="15" customHeight="1" x14ac:dyDescent="0.2">
      <c r="A22" s="7"/>
      <c r="B22" s="17"/>
      <c r="C22" s="116"/>
      <c r="D22" s="1" t="s">
        <v>13</v>
      </c>
      <c r="E22" s="265" t="s">
        <v>14</v>
      </c>
      <c r="F22" s="265"/>
      <c r="G22" s="265"/>
      <c r="H22" s="265"/>
      <c r="I22" s="265"/>
      <c r="J22" s="266"/>
      <c r="K22" s="30">
        <f>K23+K30</f>
        <v>59500</v>
      </c>
      <c r="L22" s="30">
        <f>L23+L30</f>
        <v>80300</v>
      </c>
      <c r="M22" s="30">
        <f t="shared" ref="M22" si="3">M23+M30</f>
        <v>71478.899999999994</v>
      </c>
      <c r="N22" s="156">
        <f t="shared" si="1"/>
        <v>89.014819427148183</v>
      </c>
      <c r="O22" s="118"/>
      <c r="P22" s="118"/>
      <c r="IH22" s="120"/>
      <c r="II22" s="120"/>
      <c r="IJ22" s="120"/>
      <c r="IK22" s="120"/>
      <c r="IL22" s="120"/>
    </row>
    <row r="23" spans="1:247" ht="15" customHeight="1" x14ac:dyDescent="0.2">
      <c r="A23" s="7"/>
      <c r="B23" s="17"/>
      <c r="C23" s="113"/>
      <c r="D23" s="113"/>
      <c r="E23" s="1" t="s">
        <v>15</v>
      </c>
      <c r="F23" s="265" t="s">
        <v>16</v>
      </c>
      <c r="G23" s="265"/>
      <c r="H23" s="265"/>
      <c r="I23" s="265"/>
      <c r="J23" s="266"/>
      <c r="K23" s="30">
        <f>K24+K27</f>
        <v>55000</v>
      </c>
      <c r="L23" s="30">
        <f>L24+L27</f>
        <v>72500</v>
      </c>
      <c r="M23" s="30">
        <f t="shared" ref="M23" si="4">M24+M27</f>
        <v>62737.31</v>
      </c>
      <c r="N23" s="156">
        <f t="shared" si="1"/>
        <v>86.534220689655172</v>
      </c>
      <c r="O23" s="118"/>
      <c r="P23" s="118"/>
      <c r="IH23" s="120"/>
      <c r="II23" s="120"/>
      <c r="IJ23" s="120"/>
      <c r="IK23" s="120"/>
      <c r="IL23" s="120"/>
    </row>
    <row r="24" spans="1:247" ht="15" customHeight="1" x14ac:dyDescent="0.2">
      <c r="A24" s="7"/>
      <c r="B24" s="17"/>
      <c r="C24" s="113"/>
      <c r="D24" s="113"/>
      <c r="E24" s="113"/>
      <c r="F24" s="1" t="s">
        <v>17</v>
      </c>
      <c r="G24" s="265" t="s">
        <v>18</v>
      </c>
      <c r="H24" s="265"/>
      <c r="I24" s="265"/>
      <c r="J24" s="266"/>
      <c r="K24" s="30">
        <f t="shared" ref="K24:L24" si="5">K25+K26</f>
        <v>19000</v>
      </c>
      <c r="L24" s="30">
        <f t="shared" si="5"/>
        <v>31000</v>
      </c>
      <c r="M24" s="30">
        <f t="shared" ref="M24" si="6">M25+M26</f>
        <v>29953.95</v>
      </c>
      <c r="N24" s="156">
        <f t="shared" si="1"/>
        <v>96.625645161290336</v>
      </c>
      <c r="O24" s="118"/>
      <c r="P24" s="118"/>
      <c r="IH24" s="120"/>
      <c r="II24" s="120"/>
      <c r="IJ24" s="120"/>
      <c r="IK24" s="120"/>
      <c r="IL24" s="120"/>
    </row>
    <row r="25" spans="1:247" ht="15" customHeight="1" x14ac:dyDescent="0.2">
      <c r="A25" s="7"/>
      <c r="B25" s="17"/>
      <c r="C25" s="113"/>
      <c r="D25" s="113"/>
      <c r="E25" s="113"/>
      <c r="F25" s="113"/>
      <c r="G25" s="3" t="s">
        <v>19</v>
      </c>
      <c r="H25" s="265" t="s">
        <v>20</v>
      </c>
      <c r="I25" s="265"/>
      <c r="J25" s="266"/>
      <c r="K25" s="30">
        <v>19000</v>
      </c>
      <c r="L25" s="30">
        <v>29000</v>
      </c>
      <c r="M25" s="30">
        <v>28267.8</v>
      </c>
      <c r="N25" s="156">
        <f t="shared" si="1"/>
        <v>97.475172413793103</v>
      </c>
      <c r="O25" s="118"/>
      <c r="P25" s="118"/>
      <c r="IH25" s="120"/>
      <c r="II25" s="120"/>
      <c r="IJ25" s="120"/>
      <c r="IK25" s="120"/>
      <c r="IL25" s="120"/>
    </row>
    <row r="26" spans="1:247" ht="15" customHeight="1" x14ac:dyDescent="0.2">
      <c r="A26" s="7"/>
      <c r="B26" s="17"/>
      <c r="C26" s="113"/>
      <c r="D26" s="113"/>
      <c r="E26" s="113"/>
      <c r="F26" s="113"/>
      <c r="G26" s="3" t="s">
        <v>21</v>
      </c>
      <c r="H26" s="265" t="s">
        <v>22</v>
      </c>
      <c r="I26" s="265"/>
      <c r="J26" s="266"/>
      <c r="K26" s="30">
        <v>0</v>
      </c>
      <c r="L26" s="30">
        <v>2000</v>
      </c>
      <c r="M26" s="30">
        <v>1686.15</v>
      </c>
      <c r="N26" s="156">
        <f t="shared" si="1"/>
        <v>84.307500000000005</v>
      </c>
      <c r="O26" s="118"/>
      <c r="P26" s="118"/>
      <c r="IH26" s="120"/>
      <c r="II26" s="120"/>
      <c r="IJ26" s="120"/>
      <c r="IK26" s="120"/>
      <c r="IL26" s="120"/>
    </row>
    <row r="27" spans="1:247" ht="15" customHeight="1" x14ac:dyDescent="0.2">
      <c r="A27" s="7"/>
      <c r="B27" s="17"/>
      <c r="C27" s="113"/>
      <c r="D27" s="113"/>
      <c r="E27" s="113"/>
      <c r="F27" s="1" t="s">
        <v>23</v>
      </c>
      <c r="G27" s="265" t="s">
        <v>24</v>
      </c>
      <c r="H27" s="265"/>
      <c r="I27" s="265"/>
      <c r="J27" s="266"/>
      <c r="K27" s="30">
        <f t="shared" ref="K27:L27" si="7">K28+K29</f>
        <v>36000</v>
      </c>
      <c r="L27" s="30">
        <f t="shared" si="7"/>
        <v>41500</v>
      </c>
      <c r="M27" s="30">
        <f t="shared" ref="M27" si="8">M28+M29</f>
        <v>32783.360000000001</v>
      </c>
      <c r="N27" s="156">
        <f t="shared" si="1"/>
        <v>78.996048192771084</v>
      </c>
      <c r="O27" s="118"/>
      <c r="P27" s="118"/>
      <c r="IH27" s="120"/>
      <c r="II27" s="120"/>
      <c r="IJ27" s="120"/>
      <c r="IK27" s="120"/>
      <c r="IL27" s="120"/>
    </row>
    <row r="28" spans="1:247" ht="15" customHeight="1" x14ac:dyDescent="0.2">
      <c r="A28" s="7"/>
      <c r="B28" s="17"/>
      <c r="C28" s="113"/>
      <c r="D28" s="113"/>
      <c r="E28" s="113"/>
      <c r="F28" s="113"/>
      <c r="G28" s="3" t="s">
        <v>25</v>
      </c>
      <c r="H28" s="265" t="s">
        <v>26</v>
      </c>
      <c r="I28" s="265"/>
      <c r="J28" s="266"/>
      <c r="K28" s="30">
        <v>36000</v>
      </c>
      <c r="L28" s="30">
        <v>41500</v>
      </c>
      <c r="M28" s="30">
        <v>32783.360000000001</v>
      </c>
      <c r="N28" s="156">
        <f t="shared" si="1"/>
        <v>78.996048192771084</v>
      </c>
      <c r="O28" s="118"/>
      <c r="P28" s="118"/>
      <c r="IH28" s="120"/>
      <c r="II28" s="120"/>
      <c r="IJ28" s="120"/>
      <c r="IK28" s="120"/>
      <c r="IL28" s="120"/>
    </row>
    <row r="29" spans="1:247" ht="15" customHeight="1" x14ac:dyDescent="0.2">
      <c r="A29" s="7"/>
      <c r="B29" s="17"/>
      <c r="C29" s="113"/>
      <c r="D29" s="113"/>
      <c r="E29" s="113"/>
      <c r="F29" s="113"/>
      <c r="G29" s="3" t="s">
        <v>27</v>
      </c>
      <c r="H29" s="265" t="s">
        <v>28</v>
      </c>
      <c r="I29" s="265"/>
      <c r="J29" s="266"/>
      <c r="K29" s="30">
        <v>0</v>
      </c>
      <c r="L29" s="30">
        <v>0</v>
      </c>
      <c r="M29" s="30">
        <v>0</v>
      </c>
      <c r="N29" s="156" t="str">
        <f t="shared" si="1"/>
        <v>-</v>
      </c>
      <c r="O29" s="118"/>
      <c r="P29" s="118"/>
      <c r="IH29" s="120"/>
      <c r="II29" s="120"/>
      <c r="IJ29" s="120"/>
      <c r="IK29" s="120"/>
      <c r="IL29" s="120"/>
    </row>
    <row r="30" spans="1:247" ht="15" customHeight="1" x14ac:dyDescent="0.2">
      <c r="A30" s="7"/>
      <c r="B30" s="17"/>
      <c r="C30" s="113"/>
      <c r="D30" s="113"/>
      <c r="E30" s="1" t="s">
        <v>29</v>
      </c>
      <c r="F30" s="265" t="s">
        <v>30</v>
      </c>
      <c r="G30" s="265"/>
      <c r="H30" s="265"/>
      <c r="I30" s="265"/>
      <c r="J30" s="266"/>
      <c r="K30" s="30">
        <v>4500</v>
      </c>
      <c r="L30" s="30">
        <v>7800</v>
      </c>
      <c r="M30" s="30">
        <v>8741.59</v>
      </c>
      <c r="N30" s="156">
        <f t="shared" si="1"/>
        <v>112.07166666666666</v>
      </c>
      <c r="O30" s="118"/>
      <c r="P30" s="118"/>
      <c r="IH30" s="120"/>
      <c r="II30" s="120"/>
      <c r="IJ30" s="120"/>
      <c r="IK30" s="120"/>
      <c r="IL30" s="120"/>
    </row>
    <row r="31" spans="1:247" ht="15" customHeight="1" x14ac:dyDescent="0.2">
      <c r="A31" s="7"/>
      <c r="B31" s="17"/>
      <c r="C31" s="113"/>
      <c r="D31" s="1" t="s">
        <v>31</v>
      </c>
      <c r="E31" s="265" t="s">
        <v>32</v>
      </c>
      <c r="F31" s="265"/>
      <c r="G31" s="265"/>
      <c r="H31" s="265"/>
      <c r="I31" s="265"/>
      <c r="J31" s="266"/>
      <c r="K31" s="31">
        <v>38000</v>
      </c>
      <c r="L31" s="31">
        <v>140000</v>
      </c>
      <c r="M31" s="30">
        <v>101068.02</v>
      </c>
      <c r="N31" s="156">
        <f t="shared" si="1"/>
        <v>72.19144285714286</v>
      </c>
      <c r="O31" s="118"/>
      <c r="P31" s="118"/>
      <c r="IH31" s="120"/>
      <c r="II31" s="120"/>
      <c r="IJ31" s="120"/>
      <c r="IK31" s="120"/>
      <c r="IL31" s="120"/>
    </row>
    <row r="32" spans="1:247" ht="15" customHeight="1" x14ac:dyDescent="0.2">
      <c r="A32" s="7"/>
      <c r="B32" s="17"/>
      <c r="C32" s="113"/>
      <c r="D32" s="1" t="s">
        <v>33</v>
      </c>
      <c r="E32" s="265" t="s">
        <v>34</v>
      </c>
      <c r="F32" s="265"/>
      <c r="G32" s="265"/>
      <c r="H32" s="265"/>
      <c r="I32" s="265"/>
      <c r="J32" s="266"/>
      <c r="K32" s="31">
        <f>K33+K37+K38+K39</f>
        <v>1109300</v>
      </c>
      <c r="L32" s="30">
        <f>L33+L37+L38+L39</f>
        <v>1221000</v>
      </c>
      <c r="M32" s="30">
        <f>M33+M37+M38+M39</f>
        <v>1077192.29</v>
      </c>
      <c r="N32" s="156">
        <f t="shared" si="1"/>
        <v>88.222136773136768</v>
      </c>
      <c r="O32" s="118"/>
      <c r="P32" s="118"/>
      <c r="IH32" s="120"/>
      <c r="II32" s="120"/>
      <c r="IJ32" s="120"/>
      <c r="IK32" s="120"/>
      <c r="IL32" s="120"/>
    </row>
    <row r="33" spans="1:246" ht="15" customHeight="1" x14ac:dyDescent="0.2">
      <c r="A33" s="7"/>
      <c r="B33" s="88"/>
      <c r="C33" s="115"/>
      <c r="D33" s="115"/>
      <c r="E33" s="89" t="s">
        <v>35</v>
      </c>
      <c r="F33" s="265" t="s">
        <v>36</v>
      </c>
      <c r="G33" s="265"/>
      <c r="H33" s="265"/>
      <c r="I33" s="265"/>
      <c r="J33" s="289"/>
      <c r="K33" s="30">
        <f>K34+K35+K36</f>
        <v>70000</v>
      </c>
      <c r="L33" s="30">
        <f>L34+L35+L36</f>
        <v>70000</v>
      </c>
      <c r="M33" s="30">
        <f>M34+M35+M36</f>
        <v>41701.129999999997</v>
      </c>
      <c r="N33" s="156">
        <f t="shared" si="1"/>
        <v>59.573042857142852</v>
      </c>
      <c r="O33" s="118"/>
      <c r="P33" s="118"/>
      <c r="IH33" s="120"/>
      <c r="II33" s="120"/>
      <c r="IJ33" s="120"/>
      <c r="IK33" s="120"/>
      <c r="IL33" s="120"/>
    </row>
    <row r="34" spans="1:246" ht="15" customHeight="1" x14ac:dyDescent="0.2">
      <c r="A34" s="7"/>
      <c r="B34" s="17"/>
      <c r="C34" s="113"/>
      <c r="D34" s="113"/>
      <c r="E34" s="113"/>
      <c r="F34" s="1" t="s">
        <v>37</v>
      </c>
      <c r="G34" s="278" t="s">
        <v>38</v>
      </c>
      <c r="H34" s="278"/>
      <c r="I34" s="278"/>
      <c r="J34" s="279"/>
      <c r="K34" s="29">
        <v>0</v>
      </c>
      <c r="L34" s="30">
        <v>0</v>
      </c>
      <c r="M34" s="30">
        <v>0</v>
      </c>
      <c r="N34" s="156" t="str">
        <f t="shared" si="1"/>
        <v>-</v>
      </c>
      <c r="O34" s="118"/>
      <c r="P34" s="118"/>
      <c r="IH34" s="120"/>
      <c r="II34" s="120"/>
      <c r="IJ34" s="120"/>
      <c r="IK34" s="120"/>
      <c r="IL34" s="120"/>
    </row>
    <row r="35" spans="1:246" ht="15" customHeight="1" x14ac:dyDescent="0.2">
      <c r="A35" s="50"/>
      <c r="B35" s="53"/>
      <c r="C35" s="114"/>
      <c r="D35" s="114"/>
      <c r="E35" s="114"/>
      <c r="F35" s="90" t="s">
        <v>39</v>
      </c>
      <c r="G35" s="267" t="s">
        <v>40</v>
      </c>
      <c r="H35" s="267"/>
      <c r="I35" s="267"/>
      <c r="J35" s="268"/>
      <c r="K35" s="29">
        <v>0</v>
      </c>
      <c r="L35" s="30">
        <v>0</v>
      </c>
      <c r="M35" s="30">
        <v>0</v>
      </c>
      <c r="N35" s="156" t="str">
        <f t="shared" si="1"/>
        <v>-</v>
      </c>
      <c r="O35" s="118"/>
      <c r="P35" s="118"/>
      <c r="IH35" s="120"/>
      <c r="II35" s="120"/>
      <c r="IJ35" s="120"/>
      <c r="IK35" s="120"/>
      <c r="IL35" s="120"/>
    </row>
    <row r="36" spans="1:246" ht="15" customHeight="1" x14ac:dyDescent="0.2">
      <c r="A36" s="8"/>
      <c r="B36" s="112"/>
      <c r="C36" s="110"/>
      <c r="D36" s="110"/>
      <c r="E36" s="110"/>
      <c r="F36" s="1" t="s">
        <v>41</v>
      </c>
      <c r="G36" s="265" t="s">
        <v>42</v>
      </c>
      <c r="H36" s="265"/>
      <c r="I36" s="265"/>
      <c r="J36" s="266"/>
      <c r="K36" s="30">
        <v>70000</v>
      </c>
      <c r="L36" s="30">
        <v>70000</v>
      </c>
      <c r="M36" s="30">
        <v>41701.129999999997</v>
      </c>
      <c r="N36" s="156">
        <f t="shared" si="1"/>
        <v>59.573042857142852</v>
      </c>
      <c r="O36" s="118"/>
      <c r="P36" s="118"/>
      <c r="IH36" s="120"/>
      <c r="II36" s="120"/>
      <c r="IJ36" s="120"/>
      <c r="IK36" s="120"/>
      <c r="IL36" s="120"/>
    </row>
    <row r="37" spans="1:246" ht="15" customHeight="1" x14ac:dyDescent="0.2">
      <c r="A37" s="8"/>
      <c r="B37" s="112"/>
      <c r="C37" s="110"/>
      <c r="D37" s="110"/>
      <c r="E37" s="1" t="s">
        <v>43</v>
      </c>
      <c r="F37" s="265" t="s">
        <v>351</v>
      </c>
      <c r="G37" s="265"/>
      <c r="H37" s="265"/>
      <c r="I37" s="265"/>
      <c r="J37" s="266"/>
      <c r="K37" s="30">
        <v>1038000</v>
      </c>
      <c r="L37" s="30">
        <v>1145000</v>
      </c>
      <c r="M37" s="30">
        <v>1028841.16</v>
      </c>
      <c r="N37" s="156">
        <f t="shared" si="1"/>
        <v>89.855123144104809</v>
      </c>
      <c r="O37" s="118"/>
      <c r="P37" s="118"/>
      <c r="IH37" s="120"/>
      <c r="II37" s="120"/>
      <c r="IJ37" s="120"/>
      <c r="IK37" s="120"/>
      <c r="IL37" s="120"/>
    </row>
    <row r="38" spans="1:246" ht="15" customHeight="1" x14ac:dyDescent="0.2">
      <c r="A38" s="8"/>
      <c r="B38" s="112"/>
      <c r="C38" s="110"/>
      <c r="D38" s="110"/>
      <c r="E38" s="1" t="s">
        <v>44</v>
      </c>
      <c r="F38" s="265" t="s">
        <v>45</v>
      </c>
      <c r="G38" s="265"/>
      <c r="H38" s="265"/>
      <c r="I38" s="265"/>
      <c r="J38" s="266"/>
      <c r="K38" s="30">
        <v>1300</v>
      </c>
      <c r="L38" s="30">
        <v>6000</v>
      </c>
      <c r="M38" s="30">
        <v>6650</v>
      </c>
      <c r="N38" s="156">
        <f t="shared" si="1"/>
        <v>110.83333333333334</v>
      </c>
      <c r="O38" s="118"/>
      <c r="P38" s="118"/>
      <c r="IH38" s="120"/>
      <c r="II38" s="120"/>
      <c r="IJ38" s="120"/>
      <c r="IK38" s="120"/>
      <c r="IL38" s="120"/>
    </row>
    <row r="39" spans="1:246" ht="15" customHeight="1" thickBot="1" x14ac:dyDescent="0.25">
      <c r="A39" s="84"/>
      <c r="B39" s="85"/>
      <c r="C39" s="86"/>
      <c r="D39" s="87"/>
      <c r="E39" s="66" t="s">
        <v>46</v>
      </c>
      <c r="F39" s="292" t="s">
        <v>47</v>
      </c>
      <c r="G39" s="293"/>
      <c r="H39" s="293"/>
      <c r="I39" s="293"/>
      <c r="J39" s="293"/>
      <c r="K39" s="49">
        <v>0</v>
      </c>
      <c r="L39" s="49">
        <v>0</v>
      </c>
      <c r="M39" s="49">
        <v>0</v>
      </c>
      <c r="N39" s="180" t="str">
        <f t="shared" si="1"/>
        <v>-</v>
      </c>
      <c r="O39" s="118"/>
      <c r="P39" s="118"/>
      <c r="IH39" s="120"/>
      <c r="II39" s="120"/>
      <c r="IJ39" s="120"/>
      <c r="IK39" s="120"/>
      <c r="IL39" s="120"/>
    </row>
    <row r="40" spans="1:246" ht="15" customHeight="1" x14ac:dyDescent="0.2">
      <c r="A40" s="280" t="s">
        <v>2</v>
      </c>
      <c r="B40" s="281"/>
      <c r="C40" s="281"/>
      <c r="D40" s="281"/>
      <c r="E40" s="281"/>
      <c r="F40" s="281"/>
      <c r="G40" s="281"/>
      <c r="H40" s="281"/>
      <c r="I40" s="281"/>
      <c r="J40" s="282"/>
      <c r="K40" s="184" t="s">
        <v>363</v>
      </c>
      <c r="L40" s="184" t="s">
        <v>362</v>
      </c>
      <c r="M40" s="184" t="s">
        <v>364</v>
      </c>
      <c r="N40" s="204" t="s">
        <v>345</v>
      </c>
      <c r="O40" s="118"/>
      <c r="P40" s="118"/>
      <c r="IH40" s="120"/>
      <c r="II40" s="120"/>
      <c r="IJ40" s="120"/>
      <c r="IK40" s="120"/>
      <c r="IL40" s="120"/>
    </row>
    <row r="41" spans="1:246" ht="27" customHeight="1" x14ac:dyDescent="0.2">
      <c r="A41" s="283"/>
      <c r="B41" s="284"/>
      <c r="C41" s="284"/>
      <c r="D41" s="284"/>
      <c r="E41" s="284"/>
      <c r="F41" s="284"/>
      <c r="G41" s="284"/>
      <c r="H41" s="284"/>
      <c r="I41" s="284"/>
      <c r="J41" s="285"/>
      <c r="K41" s="185"/>
      <c r="L41" s="185"/>
      <c r="M41" s="185"/>
      <c r="N41" s="218"/>
      <c r="O41" s="118"/>
      <c r="P41" s="118"/>
      <c r="IH41" s="120"/>
      <c r="II41" s="120"/>
      <c r="IJ41" s="120"/>
      <c r="IK41" s="120"/>
      <c r="IL41" s="120"/>
    </row>
    <row r="42" spans="1:246" ht="15" customHeight="1" x14ac:dyDescent="0.2">
      <c r="A42" s="50"/>
      <c r="B42" s="53"/>
      <c r="C42" s="64" t="s">
        <v>48</v>
      </c>
      <c r="D42" s="291" t="s">
        <v>49</v>
      </c>
      <c r="E42" s="291"/>
      <c r="F42" s="291"/>
      <c r="G42" s="291"/>
      <c r="H42" s="291"/>
      <c r="I42" s="291"/>
      <c r="J42" s="247"/>
      <c r="K42" s="29">
        <f t="shared" ref="K42" si="9">SUM(K43:K51)</f>
        <v>707700</v>
      </c>
      <c r="L42" s="29">
        <f t="shared" ref="L42" si="10">SUM(L43:L51)</f>
        <v>843260</v>
      </c>
      <c r="M42" s="29">
        <f t="shared" ref="M42" si="11">SUM(M43:M51)</f>
        <v>676608.22</v>
      </c>
      <c r="N42" s="157">
        <f>IF(L42&gt;0,IF(M42/L42&gt;=100,"&gt;&gt;100",M42/L42*100),"-")</f>
        <v>80.237200863316176</v>
      </c>
      <c r="O42" s="118"/>
      <c r="P42" s="118"/>
      <c r="IH42" s="120"/>
      <c r="II42" s="120"/>
      <c r="IJ42" s="120"/>
      <c r="IK42" s="120"/>
      <c r="IL42" s="120"/>
    </row>
    <row r="43" spans="1:246" ht="15" customHeight="1" x14ac:dyDescent="0.2">
      <c r="A43" s="8"/>
      <c r="B43" s="112"/>
      <c r="C43" s="110"/>
      <c r="D43" s="2" t="s">
        <v>50</v>
      </c>
      <c r="E43" s="202" t="s">
        <v>51</v>
      </c>
      <c r="F43" s="202"/>
      <c r="G43" s="202"/>
      <c r="H43" s="202"/>
      <c r="I43" s="202"/>
      <c r="J43" s="203"/>
      <c r="K43" s="30">
        <v>50</v>
      </c>
      <c r="L43" s="30">
        <v>60</v>
      </c>
      <c r="M43" s="30">
        <v>87.57</v>
      </c>
      <c r="N43" s="157">
        <f t="shared" ref="N43:N72" si="12">IF(L43&gt;0,IF(M43/L43&gt;=100,"&gt;&gt;100",M43/L43*100),"-")</f>
        <v>145.94999999999999</v>
      </c>
      <c r="O43" s="118"/>
      <c r="P43" s="118"/>
      <c r="IH43" s="120"/>
      <c r="II43" s="120"/>
      <c r="IJ43" s="120"/>
      <c r="IK43" s="120"/>
      <c r="IL43" s="120"/>
    </row>
    <row r="44" spans="1:246" ht="15" customHeight="1" x14ac:dyDescent="0.2">
      <c r="A44" s="8"/>
      <c r="B44" s="112"/>
      <c r="C44" s="110"/>
      <c r="D44" s="2" t="s">
        <v>52</v>
      </c>
      <c r="E44" s="202" t="s">
        <v>53</v>
      </c>
      <c r="F44" s="202"/>
      <c r="G44" s="202"/>
      <c r="H44" s="202"/>
      <c r="I44" s="202"/>
      <c r="J44" s="203"/>
      <c r="K44" s="30">
        <v>338000</v>
      </c>
      <c r="L44" s="30">
        <v>370000</v>
      </c>
      <c r="M44" s="30">
        <v>325904.34000000003</v>
      </c>
      <c r="N44" s="157">
        <f t="shared" si="12"/>
        <v>88.082254054054061</v>
      </c>
      <c r="O44" s="118"/>
      <c r="P44" s="118"/>
      <c r="IH44" s="120"/>
      <c r="II44" s="120"/>
      <c r="IJ44" s="120"/>
      <c r="IK44" s="120"/>
      <c r="IL44" s="120"/>
    </row>
    <row r="45" spans="1:246" ht="15" customHeight="1" x14ac:dyDescent="0.2">
      <c r="A45" s="8"/>
      <c r="B45" s="112"/>
      <c r="C45" s="110"/>
      <c r="D45" s="2" t="s">
        <v>54</v>
      </c>
      <c r="E45" s="202" t="s">
        <v>55</v>
      </c>
      <c r="F45" s="202"/>
      <c r="G45" s="202"/>
      <c r="H45" s="202"/>
      <c r="I45" s="202"/>
      <c r="J45" s="203"/>
      <c r="K45" s="30">
        <v>0</v>
      </c>
      <c r="L45" s="30">
        <v>0</v>
      </c>
      <c r="M45" s="30">
        <v>0</v>
      </c>
      <c r="N45" s="157" t="str">
        <f t="shared" si="12"/>
        <v>-</v>
      </c>
      <c r="O45" s="118"/>
      <c r="P45" s="118"/>
      <c r="IH45" s="120"/>
      <c r="II45" s="120"/>
      <c r="IJ45" s="120"/>
      <c r="IK45" s="120"/>
      <c r="IL45" s="120"/>
    </row>
    <row r="46" spans="1:246" ht="15" customHeight="1" x14ac:dyDescent="0.2">
      <c r="A46" s="8"/>
      <c r="B46" s="112"/>
      <c r="C46" s="110"/>
      <c r="D46" s="2" t="s">
        <v>56</v>
      </c>
      <c r="E46" s="202" t="s">
        <v>57</v>
      </c>
      <c r="F46" s="202"/>
      <c r="G46" s="202"/>
      <c r="H46" s="202"/>
      <c r="I46" s="202"/>
      <c r="J46" s="203"/>
      <c r="K46" s="30">
        <v>81500</v>
      </c>
      <c r="L46" s="30">
        <v>81500</v>
      </c>
      <c r="M46" s="30">
        <v>52027.75</v>
      </c>
      <c r="N46" s="157">
        <f t="shared" si="12"/>
        <v>63.837730061349696</v>
      </c>
      <c r="O46" s="118"/>
      <c r="P46" s="118"/>
      <c r="IH46" s="120"/>
      <c r="II46" s="120"/>
      <c r="IJ46" s="120"/>
      <c r="IK46" s="120"/>
      <c r="IL46" s="120"/>
    </row>
    <row r="47" spans="1:246" ht="15" customHeight="1" x14ac:dyDescent="0.2">
      <c r="A47" s="8"/>
      <c r="B47" s="112"/>
      <c r="C47" s="110"/>
      <c r="D47" s="2" t="s">
        <v>58</v>
      </c>
      <c r="E47" s="202" t="s">
        <v>59</v>
      </c>
      <c r="F47" s="202"/>
      <c r="G47" s="202"/>
      <c r="H47" s="202"/>
      <c r="I47" s="202"/>
      <c r="J47" s="203"/>
      <c r="K47" s="30">
        <v>98600</v>
      </c>
      <c r="L47" s="30">
        <v>111700</v>
      </c>
      <c r="M47" s="30">
        <v>75240.63</v>
      </c>
      <c r="N47" s="157">
        <f t="shared" si="12"/>
        <v>67.359561324977619</v>
      </c>
      <c r="O47" s="118"/>
      <c r="P47" s="118"/>
      <c r="IH47" s="120"/>
      <c r="II47" s="120"/>
      <c r="IJ47" s="120"/>
      <c r="IK47" s="120"/>
      <c r="IL47" s="120"/>
    </row>
    <row r="48" spans="1:246" ht="15" customHeight="1" x14ac:dyDescent="0.2">
      <c r="A48" s="8"/>
      <c r="B48" s="112"/>
      <c r="C48" s="110"/>
      <c r="D48" s="2" t="s">
        <v>60</v>
      </c>
      <c r="E48" s="202" t="s">
        <v>61</v>
      </c>
      <c r="F48" s="202"/>
      <c r="G48" s="202"/>
      <c r="H48" s="202"/>
      <c r="I48" s="202"/>
      <c r="J48" s="203"/>
      <c r="K48" s="30">
        <v>180550</v>
      </c>
      <c r="L48" s="30">
        <v>230000</v>
      </c>
      <c r="M48" s="30">
        <v>183327.93</v>
      </c>
      <c r="N48" s="157">
        <f t="shared" si="12"/>
        <v>79.707795652173914</v>
      </c>
      <c r="O48" s="118"/>
      <c r="P48" s="118"/>
      <c r="IH48" s="120"/>
      <c r="II48" s="120"/>
      <c r="IJ48" s="120"/>
      <c r="IK48" s="120"/>
      <c r="IL48" s="120"/>
    </row>
    <row r="49" spans="1:246" ht="15" customHeight="1" x14ac:dyDescent="0.2">
      <c r="A49" s="8"/>
      <c r="B49" s="112"/>
      <c r="C49" s="110"/>
      <c r="D49" s="2" t="s">
        <v>62</v>
      </c>
      <c r="E49" s="202" t="s">
        <v>63</v>
      </c>
      <c r="F49" s="202"/>
      <c r="G49" s="202"/>
      <c r="H49" s="202"/>
      <c r="I49" s="202"/>
      <c r="J49" s="203"/>
      <c r="K49" s="30">
        <v>9000</v>
      </c>
      <c r="L49" s="30">
        <v>50000</v>
      </c>
      <c r="M49" s="30">
        <v>40020</v>
      </c>
      <c r="N49" s="157">
        <f t="shared" si="12"/>
        <v>80.040000000000006</v>
      </c>
      <c r="O49" s="118"/>
      <c r="P49" s="118"/>
      <c r="IH49" s="120"/>
      <c r="II49" s="120"/>
      <c r="IJ49" s="120"/>
      <c r="IK49" s="120"/>
      <c r="IL49" s="120"/>
    </row>
    <row r="50" spans="1:246" ht="15" customHeight="1" x14ac:dyDescent="0.2">
      <c r="A50" s="50"/>
      <c r="B50" s="53"/>
      <c r="C50" s="111"/>
      <c r="D50" s="52" t="s">
        <v>64</v>
      </c>
      <c r="E50" s="203" t="s">
        <v>65</v>
      </c>
      <c r="F50" s="243"/>
      <c r="G50" s="243"/>
      <c r="H50" s="243"/>
      <c r="I50" s="243"/>
      <c r="J50" s="244"/>
      <c r="K50" s="29">
        <v>0</v>
      </c>
      <c r="L50" s="29">
        <v>0</v>
      </c>
      <c r="M50" s="29">
        <v>0</v>
      </c>
      <c r="N50" s="157" t="str">
        <f t="shared" si="12"/>
        <v>-</v>
      </c>
      <c r="O50" s="118"/>
      <c r="P50" s="118"/>
      <c r="IH50" s="120"/>
      <c r="II50" s="120"/>
      <c r="IJ50" s="120"/>
      <c r="IK50" s="120"/>
      <c r="IL50" s="120"/>
    </row>
    <row r="51" spans="1:246" ht="15" customHeight="1" x14ac:dyDescent="0.2">
      <c r="A51" s="50"/>
      <c r="B51" s="53"/>
      <c r="C51" s="111"/>
      <c r="D51" s="52" t="s">
        <v>66</v>
      </c>
      <c r="E51" s="247" t="s">
        <v>67</v>
      </c>
      <c r="F51" s="273"/>
      <c r="G51" s="273"/>
      <c r="H51" s="273"/>
      <c r="I51" s="273"/>
      <c r="J51" s="274"/>
      <c r="K51" s="29">
        <v>0</v>
      </c>
      <c r="L51" s="29">
        <v>0</v>
      </c>
      <c r="M51" s="29">
        <v>0</v>
      </c>
      <c r="N51" s="157" t="str">
        <f t="shared" si="12"/>
        <v>-</v>
      </c>
      <c r="O51" s="118"/>
      <c r="P51" s="118"/>
      <c r="IH51" s="120"/>
      <c r="II51" s="120"/>
      <c r="IJ51" s="120"/>
      <c r="IK51" s="120"/>
      <c r="IL51" s="120"/>
    </row>
    <row r="52" spans="1:246" ht="15" customHeight="1" x14ac:dyDescent="0.2">
      <c r="A52" s="50"/>
      <c r="B52" s="51"/>
      <c r="C52" s="52" t="s">
        <v>68</v>
      </c>
      <c r="D52" s="247" t="s">
        <v>353</v>
      </c>
      <c r="E52" s="248"/>
      <c r="F52" s="248"/>
      <c r="G52" s="248"/>
      <c r="H52" s="248"/>
      <c r="I52" s="248"/>
      <c r="J52" s="248"/>
      <c r="K52" s="29">
        <f>K53</f>
        <v>94968.68</v>
      </c>
      <c r="L52" s="29">
        <f>L53</f>
        <v>96000</v>
      </c>
      <c r="M52" s="29">
        <f>M53</f>
        <v>95931.23000000001</v>
      </c>
      <c r="N52" s="157">
        <f t="shared" si="12"/>
        <v>99.928364583333334</v>
      </c>
      <c r="O52" s="118"/>
      <c r="P52" s="118"/>
      <c r="IH52" s="120"/>
      <c r="II52" s="120"/>
      <c r="IJ52" s="120"/>
      <c r="IK52" s="120"/>
      <c r="IL52" s="120"/>
    </row>
    <row r="53" spans="1:246" ht="15" customHeight="1" x14ac:dyDescent="0.2">
      <c r="A53" s="8"/>
      <c r="B53" s="112"/>
      <c r="C53" s="2"/>
      <c r="D53" s="4" t="s">
        <v>69</v>
      </c>
      <c r="E53" s="203" t="s">
        <v>347</v>
      </c>
      <c r="F53" s="206"/>
      <c r="G53" s="206"/>
      <c r="H53" s="206"/>
      <c r="I53" s="206"/>
      <c r="J53" s="206"/>
      <c r="K53" s="30">
        <f t="shared" ref="K53:L53" si="13">K54+K55</f>
        <v>94968.68</v>
      </c>
      <c r="L53" s="30">
        <f t="shared" si="13"/>
        <v>96000</v>
      </c>
      <c r="M53" s="30">
        <f>M54+M55</f>
        <v>95931.23000000001</v>
      </c>
      <c r="N53" s="157">
        <f t="shared" si="12"/>
        <v>99.928364583333334</v>
      </c>
      <c r="O53" s="118"/>
      <c r="P53" s="118"/>
      <c r="IH53" s="120"/>
      <c r="II53" s="120"/>
      <c r="IJ53" s="120"/>
      <c r="IK53" s="120"/>
      <c r="IL53" s="120"/>
    </row>
    <row r="54" spans="1:246" ht="15" customHeight="1" x14ac:dyDescent="0.2">
      <c r="A54" s="8"/>
      <c r="B54" s="112"/>
      <c r="C54" s="2"/>
      <c r="D54" s="4"/>
      <c r="E54" s="4" t="s">
        <v>70</v>
      </c>
      <c r="F54" s="203" t="s">
        <v>348</v>
      </c>
      <c r="G54" s="206"/>
      <c r="H54" s="206"/>
      <c r="I54" s="206"/>
      <c r="J54" s="272"/>
      <c r="K54" s="30">
        <v>61447.92</v>
      </c>
      <c r="L54" s="30">
        <v>65000</v>
      </c>
      <c r="M54" s="30">
        <v>64952.33</v>
      </c>
      <c r="N54" s="157">
        <f t="shared" si="12"/>
        <v>99.926661538461531</v>
      </c>
      <c r="O54" s="118"/>
      <c r="P54" s="118"/>
      <c r="IH54" s="120"/>
      <c r="II54" s="120"/>
      <c r="IJ54" s="120"/>
      <c r="IK54" s="120"/>
      <c r="IL54" s="120"/>
    </row>
    <row r="55" spans="1:246" ht="15" customHeight="1" x14ac:dyDescent="0.2">
      <c r="A55" s="8"/>
      <c r="B55" s="112"/>
      <c r="C55" s="2"/>
      <c r="D55" s="4"/>
      <c r="E55" s="4" t="s">
        <v>71</v>
      </c>
      <c r="F55" s="203" t="s">
        <v>349</v>
      </c>
      <c r="G55" s="206"/>
      <c r="H55" s="206"/>
      <c r="I55" s="206"/>
      <c r="J55" s="272"/>
      <c r="K55" s="30">
        <v>33520.76</v>
      </c>
      <c r="L55" s="30">
        <v>31000</v>
      </c>
      <c r="M55" s="30">
        <v>30978.9</v>
      </c>
      <c r="N55" s="157">
        <f t="shared" si="12"/>
        <v>99.931935483870973</v>
      </c>
      <c r="O55" s="118"/>
      <c r="P55" s="118"/>
      <c r="IH55" s="120"/>
      <c r="II55" s="120"/>
      <c r="IJ55" s="120"/>
      <c r="IK55" s="120"/>
      <c r="IL55" s="120"/>
    </row>
    <row r="56" spans="1:246" ht="15" customHeight="1" x14ac:dyDescent="0.2">
      <c r="A56" s="8"/>
      <c r="B56" s="18"/>
      <c r="C56" s="4" t="s">
        <v>72</v>
      </c>
      <c r="D56" s="203" t="s">
        <v>367</v>
      </c>
      <c r="E56" s="206"/>
      <c r="F56" s="206"/>
      <c r="G56" s="206"/>
      <c r="H56" s="206"/>
      <c r="I56" s="206"/>
      <c r="J56" s="206"/>
      <c r="K56" s="30">
        <v>0</v>
      </c>
      <c r="L56" s="30">
        <v>30000</v>
      </c>
      <c r="M56" s="30">
        <v>24732</v>
      </c>
      <c r="N56" s="157">
        <f t="shared" si="12"/>
        <v>82.44</v>
      </c>
      <c r="O56" s="118"/>
      <c r="P56" s="118"/>
      <c r="IH56" s="120"/>
      <c r="II56" s="120"/>
      <c r="IJ56" s="120"/>
      <c r="IK56" s="120"/>
      <c r="IL56" s="120"/>
    </row>
    <row r="57" spans="1:246" ht="15" customHeight="1" x14ac:dyDescent="0.2">
      <c r="A57" s="9" t="s">
        <v>73</v>
      </c>
      <c r="B57" s="286" t="s">
        <v>74</v>
      </c>
      <c r="C57" s="287"/>
      <c r="D57" s="287"/>
      <c r="E57" s="287"/>
      <c r="F57" s="287"/>
      <c r="G57" s="287"/>
      <c r="H57" s="287"/>
      <c r="I57" s="287"/>
      <c r="J57" s="287"/>
      <c r="K57" s="30">
        <f>K58+K62</f>
        <v>460</v>
      </c>
      <c r="L57" s="30">
        <f>L58+L62</f>
        <v>990</v>
      </c>
      <c r="M57" s="30">
        <f>M58+M62</f>
        <v>1635.82</v>
      </c>
      <c r="N57" s="157">
        <f t="shared" si="12"/>
        <v>165.23434343434343</v>
      </c>
      <c r="O57" s="118"/>
      <c r="P57" s="118"/>
      <c r="IH57" s="120"/>
      <c r="II57" s="120"/>
      <c r="IJ57" s="120"/>
      <c r="IK57" s="120"/>
      <c r="IL57" s="120"/>
    </row>
    <row r="58" spans="1:246" ht="15" customHeight="1" x14ac:dyDescent="0.2">
      <c r="A58" s="10"/>
      <c r="B58" s="18" t="s">
        <v>75</v>
      </c>
      <c r="C58" s="203" t="s">
        <v>76</v>
      </c>
      <c r="D58" s="206"/>
      <c r="E58" s="206"/>
      <c r="F58" s="206"/>
      <c r="G58" s="206"/>
      <c r="H58" s="206"/>
      <c r="I58" s="206"/>
      <c r="J58" s="206"/>
      <c r="K58" s="30">
        <f t="shared" ref="K58:L58" si="14">K59+K60+K61</f>
        <v>460</v>
      </c>
      <c r="L58" s="30">
        <f t="shared" si="14"/>
        <v>990</v>
      </c>
      <c r="M58" s="30">
        <f t="shared" ref="M58" si="15">M59+M60+M61</f>
        <v>1635.82</v>
      </c>
      <c r="N58" s="157">
        <f t="shared" si="12"/>
        <v>165.23434343434343</v>
      </c>
      <c r="O58" s="118"/>
      <c r="P58" s="118"/>
      <c r="IH58" s="120"/>
      <c r="II58" s="120"/>
      <c r="IJ58" s="120"/>
      <c r="IK58" s="120"/>
      <c r="IL58" s="120"/>
    </row>
    <row r="59" spans="1:246" ht="15" customHeight="1" x14ac:dyDescent="0.2">
      <c r="A59" s="10"/>
      <c r="B59" s="112"/>
      <c r="C59" s="2" t="s">
        <v>77</v>
      </c>
      <c r="D59" s="203" t="s">
        <v>78</v>
      </c>
      <c r="E59" s="206"/>
      <c r="F59" s="206"/>
      <c r="G59" s="206"/>
      <c r="H59" s="206"/>
      <c r="I59" s="206"/>
      <c r="J59" s="206"/>
      <c r="K59" s="30">
        <v>260</v>
      </c>
      <c r="L59" s="30">
        <v>260</v>
      </c>
      <c r="M59" s="30">
        <v>288.02999999999997</v>
      </c>
      <c r="N59" s="157">
        <f t="shared" si="12"/>
        <v>110.78076923076922</v>
      </c>
      <c r="O59" s="118"/>
      <c r="P59" s="118"/>
      <c r="IH59" s="120"/>
      <c r="II59" s="120"/>
      <c r="IJ59" s="120"/>
      <c r="IK59" s="120"/>
      <c r="IL59" s="120"/>
    </row>
    <row r="60" spans="1:246" ht="15" customHeight="1" x14ac:dyDescent="0.2">
      <c r="A60" s="10"/>
      <c r="B60" s="112"/>
      <c r="C60" s="2" t="s">
        <v>79</v>
      </c>
      <c r="D60" s="203" t="s">
        <v>80</v>
      </c>
      <c r="E60" s="206"/>
      <c r="F60" s="206"/>
      <c r="G60" s="206"/>
      <c r="H60" s="206"/>
      <c r="I60" s="206"/>
      <c r="J60" s="206"/>
      <c r="K60" s="30">
        <v>65</v>
      </c>
      <c r="L60" s="30">
        <v>730</v>
      </c>
      <c r="M60" s="30">
        <v>966.54</v>
      </c>
      <c r="N60" s="157">
        <f>IF(L60&gt;0,IF(M60/L60&gt;=100,"&gt;&gt;100",M60/L60*100),"-")</f>
        <v>132.40273972602739</v>
      </c>
      <c r="O60" s="118"/>
      <c r="P60" s="118"/>
      <c r="IH60" s="120"/>
      <c r="II60" s="120"/>
      <c r="IJ60" s="120"/>
      <c r="IK60" s="120"/>
      <c r="IL60" s="120"/>
    </row>
    <row r="61" spans="1:246" ht="15" customHeight="1" x14ac:dyDescent="0.2">
      <c r="A61" s="8"/>
      <c r="B61" s="112"/>
      <c r="C61" s="2" t="s">
        <v>81</v>
      </c>
      <c r="D61" s="203" t="s">
        <v>82</v>
      </c>
      <c r="E61" s="206"/>
      <c r="F61" s="206"/>
      <c r="G61" s="206"/>
      <c r="H61" s="206"/>
      <c r="I61" s="206"/>
      <c r="J61" s="206"/>
      <c r="K61" s="30">
        <v>135</v>
      </c>
      <c r="L61" s="30">
        <v>0</v>
      </c>
      <c r="M61" s="30">
        <v>381.25</v>
      </c>
      <c r="N61" s="157" t="str">
        <f t="shared" si="12"/>
        <v>-</v>
      </c>
      <c r="O61" s="118"/>
      <c r="P61" s="118"/>
      <c r="IH61" s="120"/>
      <c r="II61" s="120"/>
      <c r="IJ61" s="120"/>
      <c r="IK61" s="120"/>
      <c r="IL61" s="120"/>
    </row>
    <row r="62" spans="1:246" ht="15" customHeight="1" x14ac:dyDescent="0.2">
      <c r="A62" s="8"/>
      <c r="B62" s="18" t="s">
        <v>83</v>
      </c>
      <c r="C62" s="203" t="s">
        <v>84</v>
      </c>
      <c r="D62" s="206"/>
      <c r="E62" s="206"/>
      <c r="F62" s="206"/>
      <c r="G62" s="206"/>
      <c r="H62" s="206"/>
      <c r="I62" s="206"/>
      <c r="J62" s="206"/>
      <c r="K62" s="30">
        <f t="shared" ref="K62:L62" si="16">K63+K64</f>
        <v>0</v>
      </c>
      <c r="L62" s="30">
        <f t="shared" si="16"/>
        <v>0</v>
      </c>
      <c r="M62" s="30">
        <f t="shared" ref="M62" si="17">M63+M64</f>
        <v>0</v>
      </c>
      <c r="N62" s="157" t="str">
        <f t="shared" si="12"/>
        <v>-</v>
      </c>
      <c r="O62" s="118"/>
      <c r="P62" s="118"/>
      <c r="IH62" s="120"/>
      <c r="II62" s="120"/>
      <c r="IJ62" s="120"/>
      <c r="IK62" s="120"/>
      <c r="IL62" s="120"/>
    </row>
    <row r="63" spans="1:246" ht="15" customHeight="1" x14ac:dyDescent="0.2">
      <c r="A63" s="8"/>
      <c r="B63" s="112"/>
      <c r="C63" s="2" t="s">
        <v>85</v>
      </c>
      <c r="D63" s="203" t="s">
        <v>86</v>
      </c>
      <c r="E63" s="206"/>
      <c r="F63" s="206"/>
      <c r="G63" s="206"/>
      <c r="H63" s="206"/>
      <c r="I63" s="206"/>
      <c r="J63" s="206"/>
      <c r="K63" s="30">
        <v>0</v>
      </c>
      <c r="L63" s="30">
        <v>0</v>
      </c>
      <c r="M63" s="30">
        <v>0</v>
      </c>
      <c r="N63" s="157" t="str">
        <f t="shared" si="12"/>
        <v>-</v>
      </c>
      <c r="O63" s="118"/>
      <c r="P63" s="118"/>
      <c r="IH63" s="120"/>
      <c r="II63" s="120"/>
      <c r="IJ63" s="120"/>
      <c r="IK63" s="120"/>
      <c r="IL63" s="120"/>
    </row>
    <row r="64" spans="1:246" ht="15" customHeight="1" x14ac:dyDescent="0.2">
      <c r="A64" s="8"/>
      <c r="B64" s="112"/>
      <c r="C64" s="2" t="s">
        <v>87</v>
      </c>
      <c r="D64" s="203" t="s">
        <v>88</v>
      </c>
      <c r="E64" s="206"/>
      <c r="F64" s="206"/>
      <c r="G64" s="206"/>
      <c r="H64" s="206"/>
      <c r="I64" s="206"/>
      <c r="J64" s="206"/>
      <c r="K64" s="30">
        <v>0</v>
      </c>
      <c r="L64" s="30">
        <v>0</v>
      </c>
      <c r="M64" s="30">
        <v>0</v>
      </c>
      <c r="N64" s="157" t="str">
        <f t="shared" si="12"/>
        <v>-</v>
      </c>
      <c r="O64" s="118"/>
      <c r="P64" s="118"/>
      <c r="IH64" s="120"/>
      <c r="II64" s="120"/>
      <c r="IJ64" s="120"/>
      <c r="IK64" s="120"/>
      <c r="IL64" s="120"/>
    </row>
    <row r="65" spans="1:246" ht="15" customHeight="1" x14ac:dyDescent="0.2">
      <c r="A65" s="9" t="s">
        <v>89</v>
      </c>
      <c r="B65" s="288" t="s">
        <v>90</v>
      </c>
      <c r="C65" s="288"/>
      <c r="D65" s="288"/>
      <c r="E65" s="288"/>
      <c r="F65" s="288"/>
      <c r="G65" s="288"/>
      <c r="H65" s="288"/>
      <c r="I65" s="288"/>
      <c r="J65" s="286"/>
      <c r="K65" s="30">
        <f>K66+K75+K76+K77+K78</f>
        <v>117970.94</v>
      </c>
      <c r="L65" s="30">
        <f>L66+L75+L76+L77+L78</f>
        <v>119000</v>
      </c>
      <c r="M65" s="30">
        <f>M66+M75+M76+M77+M78</f>
        <v>175371.80000000002</v>
      </c>
      <c r="N65" s="157">
        <f t="shared" si="12"/>
        <v>147.37126050420167</v>
      </c>
      <c r="O65" s="118"/>
      <c r="P65" s="118"/>
      <c r="IH65" s="120"/>
      <c r="II65" s="120"/>
      <c r="IJ65" s="120"/>
      <c r="IK65" s="120"/>
      <c r="IL65" s="120"/>
    </row>
    <row r="66" spans="1:246" ht="15" customHeight="1" x14ac:dyDescent="0.2">
      <c r="A66" s="10"/>
      <c r="B66" s="18" t="s">
        <v>91</v>
      </c>
      <c r="C66" s="202" t="s">
        <v>92</v>
      </c>
      <c r="D66" s="202"/>
      <c r="E66" s="202"/>
      <c r="F66" s="202"/>
      <c r="G66" s="202"/>
      <c r="H66" s="202"/>
      <c r="I66" s="202"/>
      <c r="J66" s="203"/>
      <c r="K66" s="30">
        <f>K67+K68+K69</f>
        <v>117970.94</v>
      </c>
      <c r="L66" s="30">
        <f>L67+L68+L69</f>
        <v>119000</v>
      </c>
      <c r="M66" s="30">
        <f>M67+M68+M69</f>
        <v>175371.80000000002</v>
      </c>
      <c r="N66" s="157">
        <f t="shared" si="12"/>
        <v>147.37126050420167</v>
      </c>
      <c r="O66" s="118"/>
      <c r="P66" s="118"/>
      <c r="IH66" s="120"/>
      <c r="II66" s="120"/>
      <c r="IJ66" s="120"/>
      <c r="IK66" s="120"/>
      <c r="IL66" s="120"/>
    </row>
    <row r="67" spans="1:246" ht="15" customHeight="1" x14ac:dyDescent="0.2">
      <c r="A67" s="10"/>
      <c r="B67" s="18"/>
      <c r="C67" s="2" t="s">
        <v>93</v>
      </c>
      <c r="D67" s="202" t="s">
        <v>94</v>
      </c>
      <c r="E67" s="202"/>
      <c r="F67" s="202"/>
      <c r="G67" s="202"/>
      <c r="H67" s="202"/>
      <c r="I67" s="202"/>
      <c r="J67" s="203"/>
      <c r="K67" s="30">
        <v>37000</v>
      </c>
      <c r="L67" s="30">
        <v>38000</v>
      </c>
      <c r="M67" s="30">
        <v>36496.1</v>
      </c>
      <c r="N67" s="157">
        <f t="shared" si="12"/>
        <v>96.042368421052629</v>
      </c>
      <c r="O67" s="118"/>
      <c r="P67" s="118"/>
      <c r="IH67" s="120"/>
      <c r="II67" s="120"/>
      <c r="IJ67" s="120"/>
      <c r="IK67" s="120"/>
      <c r="IL67" s="120"/>
    </row>
    <row r="68" spans="1:246" ht="15" customHeight="1" x14ac:dyDescent="0.2">
      <c r="A68" s="10"/>
      <c r="B68" s="18"/>
      <c r="C68" s="2" t="s">
        <v>95</v>
      </c>
      <c r="D68" s="202" t="s">
        <v>96</v>
      </c>
      <c r="E68" s="202"/>
      <c r="F68" s="202"/>
      <c r="G68" s="202"/>
      <c r="H68" s="202"/>
      <c r="I68" s="202"/>
      <c r="J68" s="203"/>
      <c r="K68" s="30">
        <v>75000</v>
      </c>
      <c r="L68" s="30">
        <v>75000</v>
      </c>
      <c r="M68" s="30">
        <v>132904.69</v>
      </c>
      <c r="N68" s="157">
        <f t="shared" si="12"/>
        <v>177.20625333333334</v>
      </c>
      <c r="O68" s="118"/>
      <c r="P68" s="118"/>
      <c r="IH68" s="120"/>
      <c r="II68" s="120"/>
      <c r="IJ68" s="120"/>
      <c r="IK68" s="120"/>
      <c r="IL68" s="120"/>
    </row>
    <row r="69" spans="1:246" ht="15" customHeight="1" x14ac:dyDescent="0.2">
      <c r="A69" s="10"/>
      <c r="B69" s="18"/>
      <c r="C69" s="2" t="s">
        <v>97</v>
      </c>
      <c r="D69" s="202" t="s">
        <v>98</v>
      </c>
      <c r="E69" s="202"/>
      <c r="F69" s="202"/>
      <c r="G69" s="202"/>
      <c r="H69" s="202"/>
      <c r="I69" s="202"/>
      <c r="J69" s="203"/>
      <c r="K69" s="30">
        <f>SUM(K70:K72)</f>
        <v>5970.94</v>
      </c>
      <c r="L69" s="30">
        <f>SUM(L70:L72)</f>
        <v>6000</v>
      </c>
      <c r="M69" s="30">
        <f>SUM(M70:M72)</f>
        <v>5971.01</v>
      </c>
      <c r="N69" s="157">
        <f t="shared" si="12"/>
        <v>99.516833333333338</v>
      </c>
      <c r="O69" s="118"/>
      <c r="P69" s="118"/>
      <c r="IH69" s="120"/>
      <c r="II69" s="120"/>
      <c r="IJ69" s="120"/>
      <c r="IK69" s="120"/>
      <c r="IL69" s="120"/>
    </row>
    <row r="70" spans="1:246" ht="15" customHeight="1" x14ac:dyDescent="0.2">
      <c r="A70" s="10"/>
      <c r="B70" s="18"/>
      <c r="C70" s="2"/>
      <c r="D70" s="110" t="s">
        <v>99</v>
      </c>
      <c r="E70" s="203" t="s">
        <v>100</v>
      </c>
      <c r="F70" s="243"/>
      <c r="G70" s="243"/>
      <c r="H70" s="243"/>
      <c r="I70" s="243"/>
      <c r="J70" s="244"/>
      <c r="K70" s="30">
        <v>0</v>
      </c>
      <c r="L70" s="30">
        <v>0</v>
      </c>
      <c r="M70" s="30">
        <v>0</v>
      </c>
      <c r="N70" s="157" t="str">
        <f t="shared" si="12"/>
        <v>-</v>
      </c>
      <c r="O70" s="118"/>
      <c r="P70" s="118"/>
      <c r="IH70" s="120"/>
      <c r="II70" s="120"/>
      <c r="IJ70" s="120"/>
      <c r="IK70" s="120"/>
      <c r="IL70" s="120"/>
    </row>
    <row r="71" spans="1:246" ht="15" customHeight="1" x14ac:dyDescent="0.2">
      <c r="A71" s="67"/>
      <c r="B71" s="51"/>
      <c r="C71" s="64"/>
      <c r="D71" s="114" t="s">
        <v>101</v>
      </c>
      <c r="E71" s="247" t="s">
        <v>335</v>
      </c>
      <c r="F71" s="273"/>
      <c r="G71" s="273"/>
      <c r="H71" s="273"/>
      <c r="I71" s="273"/>
      <c r="J71" s="274"/>
      <c r="K71" s="29">
        <v>5970.94</v>
      </c>
      <c r="L71" s="29">
        <v>6000</v>
      </c>
      <c r="M71" s="29">
        <v>5971.01</v>
      </c>
      <c r="N71" s="157">
        <f t="shared" si="12"/>
        <v>99.516833333333338</v>
      </c>
      <c r="O71" s="118"/>
      <c r="P71" s="118"/>
      <c r="IH71" s="120"/>
      <c r="II71" s="120"/>
      <c r="IJ71" s="120"/>
      <c r="IK71" s="120"/>
      <c r="IL71" s="120"/>
    </row>
    <row r="72" spans="1:246" ht="15" customHeight="1" thickBot="1" x14ac:dyDescent="0.25">
      <c r="A72" s="91"/>
      <c r="B72" s="92"/>
      <c r="C72" s="87"/>
      <c r="D72" s="86" t="s">
        <v>103</v>
      </c>
      <c r="E72" s="275" t="s">
        <v>102</v>
      </c>
      <c r="F72" s="276"/>
      <c r="G72" s="276"/>
      <c r="H72" s="276"/>
      <c r="I72" s="276"/>
      <c r="J72" s="277"/>
      <c r="K72" s="49">
        <v>0</v>
      </c>
      <c r="L72" s="49">
        <v>0</v>
      </c>
      <c r="M72" s="49">
        <v>0</v>
      </c>
      <c r="N72" s="180" t="str">
        <f t="shared" si="12"/>
        <v>-</v>
      </c>
      <c r="O72" s="118"/>
      <c r="P72" s="118"/>
      <c r="IH72" s="120"/>
      <c r="II72" s="120"/>
      <c r="IJ72" s="120"/>
      <c r="IK72" s="120"/>
      <c r="IL72" s="120"/>
    </row>
    <row r="73" spans="1:246" ht="15" customHeight="1" x14ac:dyDescent="0.2">
      <c r="A73" s="280" t="s">
        <v>2</v>
      </c>
      <c r="B73" s="281"/>
      <c r="C73" s="281"/>
      <c r="D73" s="281"/>
      <c r="E73" s="281"/>
      <c r="F73" s="281"/>
      <c r="G73" s="281"/>
      <c r="H73" s="281"/>
      <c r="I73" s="281"/>
      <c r="J73" s="282"/>
      <c r="K73" s="184" t="s">
        <v>363</v>
      </c>
      <c r="L73" s="184" t="s">
        <v>362</v>
      </c>
      <c r="M73" s="184" t="s">
        <v>364</v>
      </c>
      <c r="N73" s="204" t="s">
        <v>345</v>
      </c>
      <c r="O73" s="118"/>
      <c r="P73" s="118"/>
      <c r="IH73" s="120"/>
      <c r="II73" s="120"/>
      <c r="IJ73" s="120"/>
      <c r="IK73" s="120"/>
      <c r="IL73" s="120"/>
    </row>
    <row r="74" spans="1:246" ht="27" customHeight="1" x14ac:dyDescent="0.2">
      <c r="A74" s="283"/>
      <c r="B74" s="284"/>
      <c r="C74" s="284"/>
      <c r="D74" s="284"/>
      <c r="E74" s="284"/>
      <c r="F74" s="284"/>
      <c r="G74" s="284"/>
      <c r="H74" s="284"/>
      <c r="I74" s="284"/>
      <c r="J74" s="285"/>
      <c r="K74" s="185"/>
      <c r="L74" s="185"/>
      <c r="M74" s="185"/>
      <c r="N74" s="205"/>
      <c r="O74" s="118"/>
      <c r="P74" s="118"/>
      <c r="IH74" s="120"/>
      <c r="II74" s="120"/>
      <c r="IJ74" s="120"/>
      <c r="IK74" s="120"/>
      <c r="IL74" s="120"/>
    </row>
    <row r="75" spans="1:246" ht="15" customHeight="1" x14ac:dyDescent="0.2">
      <c r="A75" s="10"/>
      <c r="B75" s="18" t="s">
        <v>104</v>
      </c>
      <c r="C75" s="202" t="s">
        <v>105</v>
      </c>
      <c r="D75" s="202"/>
      <c r="E75" s="202"/>
      <c r="F75" s="202"/>
      <c r="G75" s="202"/>
      <c r="H75" s="202"/>
      <c r="I75" s="202"/>
      <c r="J75" s="203"/>
      <c r="K75" s="30">
        <v>0</v>
      </c>
      <c r="L75" s="144">
        <v>0</v>
      </c>
      <c r="M75" s="144">
        <v>0</v>
      </c>
      <c r="N75" s="158" t="str">
        <f>IF(L75&gt;0,IF(M75/L75&gt;=100,"&gt;&gt;100",M75/L75*100),"-")</f>
        <v>-</v>
      </c>
      <c r="O75" s="118"/>
      <c r="P75" s="118"/>
      <c r="IH75" s="120"/>
      <c r="II75" s="120"/>
      <c r="IJ75" s="120"/>
      <c r="IK75" s="120"/>
      <c r="IL75" s="120"/>
    </row>
    <row r="76" spans="1:246" ht="15" customHeight="1" x14ac:dyDescent="0.2">
      <c r="A76" s="10"/>
      <c r="B76" s="18" t="s">
        <v>106</v>
      </c>
      <c r="C76" s="202" t="s">
        <v>107</v>
      </c>
      <c r="D76" s="202"/>
      <c r="E76" s="202"/>
      <c r="F76" s="202"/>
      <c r="G76" s="202"/>
      <c r="H76" s="202"/>
      <c r="I76" s="202"/>
      <c r="J76" s="203"/>
      <c r="K76" s="30">
        <v>0</v>
      </c>
      <c r="L76" s="144">
        <v>0</v>
      </c>
      <c r="M76" s="144">
        <v>0</v>
      </c>
      <c r="N76" s="158" t="str">
        <f t="shared" ref="N76:N95" si="18">IF(L76&gt;0,IF(M76/L76&gt;=100,"&gt;&gt;100",M76/L76*100),"-")</f>
        <v>-</v>
      </c>
      <c r="O76" s="118"/>
      <c r="P76" s="118"/>
      <c r="IH76" s="120"/>
      <c r="II76" s="120"/>
      <c r="IJ76" s="120"/>
      <c r="IK76" s="120"/>
      <c r="IL76" s="120"/>
    </row>
    <row r="77" spans="1:246" ht="15" customHeight="1" x14ac:dyDescent="0.2">
      <c r="A77" s="10"/>
      <c r="B77" s="18" t="s">
        <v>108</v>
      </c>
      <c r="C77" s="203" t="s">
        <v>109</v>
      </c>
      <c r="D77" s="206"/>
      <c r="E77" s="206"/>
      <c r="F77" s="206"/>
      <c r="G77" s="206"/>
      <c r="H77" s="206"/>
      <c r="I77" s="206"/>
      <c r="J77" s="206"/>
      <c r="K77" s="30">
        <v>0</v>
      </c>
      <c r="L77" s="144">
        <v>0</v>
      </c>
      <c r="M77" s="144">
        <v>0</v>
      </c>
      <c r="N77" s="158" t="str">
        <f t="shared" si="18"/>
        <v>-</v>
      </c>
      <c r="O77" s="118"/>
      <c r="P77" s="118"/>
      <c r="IH77" s="120"/>
      <c r="II77" s="120"/>
      <c r="IJ77" s="120"/>
      <c r="IK77" s="120"/>
      <c r="IL77" s="120"/>
    </row>
    <row r="78" spans="1:246" ht="15" customHeight="1" x14ac:dyDescent="0.2">
      <c r="A78" s="10"/>
      <c r="B78" s="18" t="s">
        <v>110</v>
      </c>
      <c r="C78" s="202" t="s">
        <v>111</v>
      </c>
      <c r="D78" s="202"/>
      <c r="E78" s="202"/>
      <c r="F78" s="202"/>
      <c r="G78" s="202"/>
      <c r="H78" s="202"/>
      <c r="I78" s="202"/>
      <c r="J78" s="203"/>
      <c r="K78" s="30">
        <v>0</v>
      </c>
      <c r="L78" s="144">
        <v>0</v>
      </c>
      <c r="M78" s="144">
        <v>0</v>
      </c>
      <c r="N78" s="158" t="str">
        <f t="shared" si="18"/>
        <v>-</v>
      </c>
      <c r="O78" s="118"/>
      <c r="P78" s="118"/>
      <c r="IH78" s="120"/>
      <c r="II78" s="120"/>
      <c r="IJ78" s="120"/>
      <c r="IK78" s="120"/>
      <c r="IL78" s="120"/>
    </row>
    <row r="79" spans="1:246" ht="15" customHeight="1" x14ac:dyDescent="0.2">
      <c r="A79" s="9" t="s">
        <v>112</v>
      </c>
      <c r="B79" s="288" t="s">
        <v>113</v>
      </c>
      <c r="C79" s="288"/>
      <c r="D79" s="288"/>
      <c r="E79" s="288"/>
      <c r="F79" s="288"/>
      <c r="G79" s="288"/>
      <c r="H79" s="288"/>
      <c r="I79" s="288"/>
      <c r="J79" s="286"/>
      <c r="K79" s="30">
        <f t="shared" ref="K79:L79" si="19">K80+K83+K84</f>
        <v>24130</v>
      </c>
      <c r="L79" s="144">
        <f t="shared" si="19"/>
        <v>89000</v>
      </c>
      <c r="M79" s="144">
        <f t="shared" ref="M79" si="20">M80+M83+M84</f>
        <v>66906.350000000006</v>
      </c>
      <c r="N79" s="158">
        <f t="shared" si="18"/>
        <v>75.175674157303376</v>
      </c>
      <c r="O79" s="118"/>
      <c r="P79" s="118"/>
      <c r="IH79" s="120"/>
      <c r="II79" s="120"/>
      <c r="IJ79" s="120"/>
      <c r="IK79" s="120"/>
      <c r="IL79" s="120"/>
    </row>
    <row r="80" spans="1:246" ht="15" customHeight="1" x14ac:dyDescent="0.2">
      <c r="A80" s="11"/>
      <c r="B80" s="19" t="s">
        <v>114</v>
      </c>
      <c r="C80" s="203" t="s">
        <v>354</v>
      </c>
      <c r="D80" s="206"/>
      <c r="E80" s="206"/>
      <c r="F80" s="206"/>
      <c r="G80" s="206"/>
      <c r="H80" s="206"/>
      <c r="I80" s="206"/>
      <c r="J80" s="206"/>
      <c r="K80" s="31">
        <f t="shared" ref="K80" si="21">SUM(K81:K82)</f>
        <v>24130</v>
      </c>
      <c r="L80" s="145">
        <f t="shared" ref="L80" si="22">SUM(L81:L82)</f>
        <v>25000</v>
      </c>
      <c r="M80" s="145">
        <f t="shared" ref="M80" si="23">SUM(M81:M82)</f>
        <v>7048</v>
      </c>
      <c r="N80" s="158">
        <f t="shared" si="18"/>
        <v>28.192</v>
      </c>
      <c r="O80" s="118"/>
      <c r="P80" s="118"/>
      <c r="IH80" s="120"/>
      <c r="II80" s="120"/>
      <c r="IJ80" s="120"/>
      <c r="IK80" s="120"/>
      <c r="IL80" s="120"/>
    </row>
    <row r="81" spans="1:246" ht="15" customHeight="1" x14ac:dyDescent="0.2">
      <c r="A81" s="11"/>
      <c r="B81" s="19"/>
      <c r="C81" s="107" t="s">
        <v>115</v>
      </c>
      <c r="D81" s="203" t="s">
        <v>116</v>
      </c>
      <c r="E81" s="206"/>
      <c r="F81" s="206"/>
      <c r="G81" s="206"/>
      <c r="H81" s="206"/>
      <c r="I81" s="206"/>
      <c r="J81" s="272"/>
      <c r="K81" s="31">
        <v>24130</v>
      </c>
      <c r="L81" s="145">
        <v>25000</v>
      </c>
      <c r="M81" s="145">
        <v>7048</v>
      </c>
      <c r="N81" s="158">
        <f t="shared" si="18"/>
        <v>28.192</v>
      </c>
      <c r="O81" s="118"/>
      <c r="P81" s="118"/>
      <c r="IH81" s="120"/>
      <c r="II81" s="120"/>
      <c r="IJ81" s="120"/>
      <c r="IK81" s="120"/>
      <c r="IL81" s="120"/>
    </row>
    <row r="82" spans="1:246" ht="15" customHeight="1" x14ac:dyDescent="0.2">
      <c r="A82" s="11"/>
      <c r="B82" s="19"/>
      <c r="C82" s="107" t="s">
        <v>117</v>
      </c>
      <c r="D82" s="203" t="s">
        <v>118</v>
      </c>
      <c r="E82" s="206"/>
      <c r="F82" s="206"/>
      <c r="G82" s="206"/>
      <c r="H82" s="206"/>
      <c r="I82" s="206"/>
      <c r="J82" s="272"/>
      <c r="K82" s="31">
        <v>0</v>
      </c>
      <c r="L82" s="145">
        <v>0</v>
      </c>
      <c r="M82" s="145">
        <v>0</v>
      </c>
      <c r="N82" s="158" t="str">
        <f t="shared" si="18"/>
        <v>-</v>
      </c>
      <c r="O82" s="118"/>
      <c r="P82" s="118"/>
      <c r="IH82" s="120"/>
      <c r="II82" s="120"/>
      <c r="IJ82" s="120"/>
      <c r="IK82" s="120"/>
      <c r="IL82" s="120"/>
    </row>
    <row r="83" spans="1:246" ht="15" customHeight="1" x14ac:dyDescent="0.2">
      <c r="A83" s="11"/>
      <c r="B83" s="19" t="s">
        <v>119</v>
      </c>
      <c r="C83" s="203" t="s">
        <v>120</v>
      </c>
      <c r="D83" s="206"/>
      <c r="E83" s="206"/>
      <c r="F83" s="206"/>
      <c r="G83" s="206"/>
      <c r="H83" s="206"/>
      <c r="I83" s="206"/>
      <c r="J83" s="206"/>
      <c r="K83" s="31">
        <v>0</v>
      </c>
      <c r="L83" s="145">
        <v>15000</v>
      </c>
      <c r="M83" s="145">
        <v>14700</v>
      </c>
      <c r="N83" s="158">
        <f t="shared" si="18"/>
        <v>98</v>
      </c>
      <c r="O83" s="118"/>
      <c r="P83" s="118"/>
      <c r="IH83" s="120"/>
      <c r="II83" s="120"/>
      <c r="IJ83" s="120"/>
      <c r="IK83" s="120"/>
      <c r="IL83" s="120"/>
    </row>
    <row r="84" spans="1:246" ht="15" customHeight="1" x14ac:dyDescent="0.2">
      <c r="A84" s="11"/>
      <c r="B84" s="18" t="s">
        <v>121</v>
      </c>
      <c r="C84" s="202" t="s">
        <v>122</v>
      </c>
      <c r="D84" s="202"/>
      <c r="E84" s="202"/>
      <c r="F84" s="202"/>
      <c r="G84" s="202"/>
      <c r="H84" s="202"/>
      <c r="I84" s="202"/>
      <c r="J84" s="290"/>
      <c r="K84" s="31">
        <f t="shared" ref="K84:L84" si="24">SUM(K85:K88)</f>
        <v>0</v>
      </c>
      <c r="L84" s="145">
        <f t="shared" si="24"/>
        <v>49000</v>
      </c>
      <c r="M84" s="145">
        <f t="shared" ref="M84" si="25">SUM(M85:M88)</f>
        <v>45158.35</v>
      </c>
      <c r="N84" s="158">
        <f t="shared" si="18"/>
        <v>92.159897959183667</v>
      </c>
      <c r="O84" s="118"/>
      <c r="P84" s="118"/>
      <c r="IH84" s="120"/>
      <c r="II84" s="120"/>
      <c r="IJ84" s="120"/>
      <c r="IK84" s="120"/>
      <c r="IL84" s="120"/>
    </row>
    <row r="85" spans="1:246" ht="15" customHeight="1" x14ac:dyDescent="0.2">
      <c r="A85" s="9"/>
      <c r="B85" s="18"/>
      <c r="C85" s="2" t="s">
        <v>123</v>
      </c>
      <c r="D85" s="203" t="s">
        <v>124</v>
      </c>
      <c r="E85" s="206"/>
      <c r="F85" s="206"/>
      <c r="G85" s="206"/>
      <c r="H85" s="206"/>
      <c r="I85" s="206"/>
      <c r="J85" s="206"/>
      <c r="K85" s="30">
        <v>0</v>
      </c>
      <c r="L85" s="144">
        <v>0</v>
      </c>
      <c r="M85" s="144">
        <v>0</v>
      </c>
      <c r="N85" s="158" t="str">
        <f t="shared" si="18"/>
        <v>-</v>
      </c>
      <c r="O85" s="118"/>
      <c r="P85" s="118"/>
      <c r="IH85" s="120"/>
      <c r="II85" s="120"/>
      <c r="IJ85" s="120"/>
      <c r="IK85" s="120"/>
      <c r="IL85" s="120"/>
    </row>
    <row r="86" spans="1:246" ht="14.25" customHeight="1" x14ac:dyDescent="0.2">
      <c r="A86" s="63"/>
      <c r="B86" s="51"/>
      <c r="C86" s="64" t="s">
        <v>125</v>
      </c>
      <c r="D86" s="247" t="s">
        <v>126</v>
      </c>
      <c r="E86" s="248"/>
      <c r="F86" s="248"/>
      <c r="G86" s="248"/>
      <c r="H86" s="248"/>
      <c r="I86" s="248"/>
      <c r="J86" s="248"/>
      <c r="K86" s="29">
        <v>0</v>
      </c>
      <c r="L86" s="146">
        <v>0</v>
      </c>
      <c r="M86" s="146">
        <v>0</v>
      </c>
      <c r="N86" s="158" t="str">
        <f t="shared" si="18"/>
        <v>-</v>
      </c>
      <c r="O86" s="118"/>
      <c r="P86" s="118"/>
      <c r="IH86" s="120"/>
      <c r="II86" s="120"/>
      <c r="IJ86" s="120"/>
      <c r="IK86" s="120"/>
      <c r="IL86" s="120"/>
    </row>
    <row r="87" spans="1:246" ht="15" customHeight="1" x14ac:dyDescent="0.2">
      <c r="A87" s="63"/>
      <c r="B87" s="51"/>
      <c r="C87" s="64" t="s">
        <v>127</v>
      </c>
      <c r="D87" s="247" t="s">
        <v>122</v>
      </c>
      <c r="E87" s="248"/>
      <c r="F87" s="248"/>
      <c r="G87" s="248"/>
      <c r="H87" s="248"/>
      <c r="I87" s="248"/>
      <c r="J87" s="249"/>
      <c r="K87" s="29">
        <v>0</v>
      </c>
      <c r="L87" s="146">
        <v>49000</v>
      </c>
      <c r="M87" s="146">
        <v>45158.35</v>
      </c>
      <c r="N87" s="158">
        <f t="shared" si="18"/>
        <v>92.159897959183667</v>
      </c>
      <c r="O87" s="118"/>
      <c r="P87" s="118"/>
      <c r="IH87" s="120"/>
      <c r="II87" s="120"/>
      <c r="IJ87" s="120"/>
      <c r="IK87" s="120"/>
      <c r="IL87" s="120"/>
    </row>
    <row r="88" spans="1:246" ht="15" customHeight="1" x14ac:dyDescent="0.2">
      <c r="A88" s="102"/>
      <c r="B88" s="103"/>
      <c r="C88" s="104"/>
      <c r="D88" s="105" t="s">
        <v>128</v>
      </c>
      <c r="E88" s="250" t="s">
        <v>129</v>
      </c>
      <c r="F88" s="251"/>
      <c r="G88" s="251"/>
      <c r="H88" s="251"/>
      <c r="I88" s="251"/>
      <c r="J88" s="252"/>
      <c r="K88" s="106">
        <v>0</v>
      </c>
      <c r="L88" s="147">
        <v>0</v>
      </c>
      <c r="M88" s="147">
        <v>0</v>
      </c>
      <c r="N88" s="158" t="str">
        <f t="shared" si="18"/>
        <v>-</v>
      </c>
      <c r="O88" s="118"/>
      <c r="P88" s="118"/>
      <c r="IH88" s="120"/>
      <c r="II88" s="120"/>
      <c r="IJ88" s="120"/>
      <c r="IK88" s="120"/>
      <c r="IL88" s="120"/>
    </row>
    <row r="89" spans="1:246" ht="15" customHeight="1" x14ac:dyDescent="0.2">
      <c r="A89" s="269" t="s">
        <v>130</v>
      </c>
      <c r="B89" s="270"/>
      <c r="C89" s="270"/>
      <c r="D89" s="270"/>
      <c r="E89" s="270"/>
      <c r="F89" s="270"/>
      <c r="G89" s="270"/>
      <c r="H89" s="270"/>
      <c r="I89" s="270"/>
      <c r="J89" s="271"/>
      <c r="K89" s="101">
        <f>K18+K57+K65+K79</f>
        <v>2152029.62</v>
      </c>
      <c r="L89" s="148">
        <f>L18+L57+L65+L79</f>
        <v>2619550</v>
      </c>
      <c r="M89" s="148">
        <f>M18+M57+M65+M79</f>
        <v>2290924.63</v>
      </c>
      <c r="N89" s="158">
        <f t="shared" si="18"/>
        <v>87.454892252486104</v>
      </c>
      <c r="O89" s="118"/>
      <c r="P89" s="118"/>
      <c r="IH89" s="120"/>
      <c r="II89" s="120"/>
      <c r="IJ89" s="120"/>
      <c r="IK89" s="120"/>
      <c r="IL89" s="120"/>
    </row>
    <row r="90" spans="1:246" ht="15" customHeight="1" x14ac:dyDescent="0.2">
      <c r="A90" s="80" t="s">
        <v>131</v>
      </c>
      <c r="B90" s="72" t="s">
        <v>132</v>
      </c>
      <c r="C90" s="245" t="s">
        <v>133</v>
      </c>
      <c r="D90" s="245"/>
      <c r="E90" s="245"/>
      <c r="F90" s="245"/>
      <c r="G90" s="245"/>
      <c r="H90" s="245"/>
      <c r="I90" s="245"/>
      <c r="J90" s="246"/>
      <c r="K90" s="68">
        <f t="shared" ref="K90:L90" si="26">K91+K92+K93</f>
        <v>1607976.5</v>
      </c>
      <c r="L90" s="149">
        <f t="shared" si="26"/>
        <v>1529196.28</v>
      </c>
      <c r="M90" s="149">
        <f>M91+M92+M93</f>
        <v>1554552.05</v>
      </c>
      <c r="N90" s="158">
        <f t="shared" si="18"/>
        <v>101.65811088685098</v>
      </c>
      <c r="O90" s="118"/>
      <c r="P90" s="118"/>
      <c r="IH90" s="120"/>
      <c r="II90" s="120"/>
      <c r="IJ90" s="120"/>
      <c r="IK90" s="120"/>
      <c r="IL90" s="120"/>
    </row>
    <row r="91" spans="1:246" ht="15" customHeight="1" x14ac:dyDescent="0.2">
      <c r="A91" s="93"/>
      <c r="B91" s="73"/>
      <c r="C91" s="76" t="s">
        <v>134</v>
      </c>
      <c r="D91" s="76" t="s">
        <v>350</v>
      </c>
      <c r="E91" s="76"/>
      <c r="F91" s="76"/>
      <c r="G91" s="76"/>
      <c r="H91" s="76"/>
      <c r="I91" s="76"/>
      <c r="J91" s="77"/>
      <c r="K91" s="30">
        <v>356250</v>
      </c>
      <c r="L91" s="150">
        <v>1329196.28</v>
      </c>
      <c r="M91" s="150">
        <v>1329196.28</v>
      </c>
      <c r="N91" s="158">
        <f t="shared" si="18"/>
        <v>100</v>
      </c>
      <c r="O91" s="118"/>
      <c r="P91" s="118"/>
      <c r="IH91" s="120"/>
      <c r="II91" s="120"/>
      <c r="IJ91" s="120"/>
      <c r="IK91" s="120"/>
      <c r="IL91" s="120"/>
    </row>
    <row r="92" spans="1:246" ht="15" customHeight="1" x14ac:dyDescent="0.2">
      <c r="A92" s="94"/>
      <c r="B92" s="57"/>
      <c r="C92" s="71" t="s">
        <v>135</v>
      </c>
      <c r="D92" s="71" t="s">
        <v>136</v>
      </c>
      <c r="E92" s="71"/>
      <c r="F92" s="71"/>
      <c r="G92" s="71"/>
      <c r="H92" s="71"/>
      <c r="I92" s="71"/>
      <c r="J92" s="78"/>
      <c r="K92" s="30">
        <v>1251726.5</v>
      </c>
      <c r="L92" s="150">
        <v>200000</v>
      </c>
      <c r="M92" s="150">
        <v>225355.77</v>
      </c>
      <c r="N92" s="158">
        <f t="shared" si="18"/>
        <v>112.677885</v>
      </c>
      <c r="O92" s="118"/>
      <c r="P92" s="118"/>
      <c r="IH92" s="120"/>
      <c r="II92" s="120"/>
      <c r="IJ92" s="120"/>
      <c r="IK92" s="120"/>
      <c r="IL92" s="120"/>
    </row>
    <row r="93" spans="1:246" ht="15" customHeight="1" x14ac:dyDescent="0.2">
      <c r="A93" s="95"/>
      <c r="B93" s="74"/>
      <c r="C93" s="69" t="s">
        <v>137</v>
      </c>
      <c r="D93" s="69" t="s">
        <v>138</v>
      </c>
      <c r="E93" s="69"/>
      <c r="F93" s="69"/>
      <c r="G93" s="69"/>
      <c r="H93" s="69"/>
      <c r="I93" s="69"/>
      <c r="J93" s="70"/>
      <c r="K93" s="75">
        <v>0</v>
      </c>
      <c r="L93" s="151">
        <v>0</v>
      </c>
      <c r="M93" s="151">
        <v>0</v>
      </c>
      <c r="N93" s="158" t="str">
        <f t="shared" si="18"/>
        <v>-</v>
      </c>
      <c r="O93" s="118"/>
      <c r="P93" s="118"/>
      <c r="IH93" s="120"/>
      <c r="II93" s="120"/>
      <c r="IJ93" s="120"/>
      <c r="IK93" s="120"/>
      <c r="IL93" s="120"/>
    </row>
    <row r="94" spans="1:246" ht="15" customHeight="1" x14ac:dyDescent="0.2">
      <c r="A94" s="79" t="s">
        <v>139</v>
      </c>
      <c r="B94" s="72"/>
      <c r="C94" s="219" t="s">
        <v>140</v>
      </c>
      <c r="D94" s="219"/>
      <c r="E94" s="219"/>
      <c r="F94" s="219"/>
      <c r="G94" s="219"/>
      <c r="H94" s="219"/>
      <c r="I94" s="219"/>
      <c r="J94" s="220"/>
      <c r="K94" s="68">
        <v>4912.05</v>
      </c>
      <c r="L94" s="149">
        <v>0</v>
      </c>
      <c r="M94" s="149">
        <v>0</v>
      </c>
      <c r="N94" s="158" t="str">
        <f t="shared" si="18"/>
        <v>-</v>
      </c>
      <c r="O94" s="118"/>
      <c r="P94" s="118"/>
      <c r="IH94" s="120"/>
      <c r="II94" s="120"/>
      <c r="IJ94" s="120"/>
      <c r="IK94" s="120"/>
      <c r="IL94" s="120"/>
    </row>
    <row r="95" spans="1:246" ht="15" customHeight="1" x14ac:dyDescent="0.2">
      <c r="A95" s="79"/>
      <c r="B95" s="65" t="s">
        <v>141</v>
      </c>
      <c r="C95" s="219" t="s">
        <v>142</v>
      </c>
      <c r="D95" s="219"/>
      <c r="E95" s="219"/>
      <c r="F95" s="219"/>
      <c r="G95" s="219"/>
      <c r="H95" s="219"/>
      <c r="I95" s="219"/>
      <c r="J95" s="220"/>
      <c r="K95" s="48">
        <v>0</v>
      </c>
      <c r="L95" s="150">
        <v>342194.01</v>
      </c>
      <c r="M95" s="149">
        <v>0</v>
      </c>
      <c r="N95" s="158">
        <f t="shared" si="18"/>
        <v>0</v>
      </c>
      <c r="O95" s="118"/>
      <c r="P95" s="118"/>
      <c r="IH95" s="120"/>
      <c r="II95" s="120"/>
      <c r="IJ95" s="120"/>
      <c r="IK95" s="120"/>
      <c r="IL95" s="120"/>
    </row>
    <row r="96" spans="1:246" ht="15" customHeight="1" x14ac:dyDescent="0.2">
      <c r="A96" s="259" t="s">
        <v>143</v>
      </c>
      <c r="B96" s="260"/>
      <c r="C96" s="260"/>
      <c r="D96" s="260"/>
      <c r="E96" s="260"/>
      <c r="F96" s="260"/>
      <c r="G96" s="260"/>
      <c r="H96" s="260"/>
      <c r="I96" s="260"/>
      <c r="J96" s="261"/>
      <c r="K96" s="186">
        <f>K18+K57+K65+K79+K90+K94+K95</f>
        <v>3764918.17</v>
      </c>
      <c r="L96" s="186">
        <f>L18+L57+L65+L79+L90+L94+L95</f>
        <v>4490940.29</v>
      </c>
      <c r="M96" s="186">
        <f>M89+M90+M94</f>
        <v>3845476.6799999997</v>
      </c>
      <c r="N96" s="239">
        <f>IF(L96&gt;0,IF(M96/L96&gt;=100,"&gt;&gt;100",M96/L96*100),"-")</f>
        <v>85.627428370908035</v>
      </c>
      <c r="O96" s="118"/>
      <c r="P96" s="118"/>
      <c r="IH96" s="120"/>
      <c r="II96" s="120"/>
      <c r="IJ96" s="120"/>
      <c r="IK96" s="120"/>
      <c r="IL96" s="120"/>
    </row>
    <row r="97" spans="1:246" ht="25.5" customHeight="1" thickBot="1" x14ac:dyDescent="0.25">
      <c r="A97" s="262"/>
      <c r="B97" s="263"/>
      <c r="C97" s="263"/>
      <c r="D97" s="263"/>
      <c r="E97" s="263"/>
      <c r="F97" s="263"/>
      <c r="G97" s="263"/>
      <c r="H97" s="263"/>
      <c r="I97" s="263"/>
      <c r="J97" s="264"/>
      <c r="K97" s="187"/>
      <c r="L97" s="187"/>
      <c r="M97" s="187"/>
      <c r="N97" s="240" t="str">
        <f>IF(K97&gt;0,IF(M97/K97&gt;=100,"&gt;&gt;100",M97/K97*100),"-")</f>
        <v>-</v>
      </c>
      <c r="O97" s="118"/>
      <c r="P97" s="118"/>
      <c r="IH97" s="120"/>
      <c r="II97" s="120"/>
      <c r="IJ97" s="120"/>
      <c r="IK97" s="120"/>
      <c r="IL97" s="120"/>
    </row>
    <row r="98" spans="1:246" ht="11.25" customHeight="1" x14ac:dyDescent="0.2">
      <c r="A98" s="212" t="s">
        <v>144</v>
      </c>
      <c r="B98" s="213"/>
      <c r="C98" s="213"/>
      <c r="D98" s="213"/>
      <c r="E98" s="213"/>
      <c r="F98" s="213"/>
      <c r="G98" s="213"/>
      <c r="H98" s="213"/>
      <c r="I98" s="213"/>
      <c r="J98" s="214"/>
      <c r="K98" s="184" t="s">
        <v>363</v>
      </c>
      <c r="L98" s="184" t="s">
        <v>362</v>
      </c>
      <c r="M98" s="184" t="s">
        <v>364</v>
      </c>
      <c r="N98" s="204" t="s">
        <v>345</v>
      </c>
      <c r="O98" s="118"/>
      <c r="P98" s="118"/>
      <c r="IH98" s="120"/>
      <c r="II98" s="120"/>
      <c r="IJ98" s="120"/>
      <c r="IK98" s="120"/>
      <c r="IL98" s="120"/>
    </row>
    <row r="99" spans="1:246" ht="27" customHeight="1" x14ac:dyDescent="0.2">
      <c r="A99" s="215"/>
      <c r="B99" s="216"/>
      <c r="C99" s="216"/>
      <c r="D99" s="216"/>
      <c r="E99" s="216"/>
      <c r="F99" s="216"/>
      <c r="G99" s="216"/>
      <c r="H99" s="216"/>
      <c r="I99" s="216"/>
      <c r="J99" s="217"/>
      <c r="K99" s="185"/>
      <c r="L99" s="185"/>
      <c r="M99" s="185"/>
      <c r="N99" s="218"/>
      <c r="O99" s="118"/>
      <c r="P99" s="118"/>
      <c r="IH99" s="120"/>
      <c r="II99" s="120"/>
      <c r="IJ99" s="120"/>
      <c r="IK99" s="120"/>
      <c r="IL99" s="120"/>
    </row>
    <row r="100" spans="1:246" ht="15" customHeight="1" x14ac:dyDescent="0.2">
      <c r="A100" s="257" t="s">
        <v>3</v>
      </c>
      <c r="B100" s="258"/>
      <c r="C100" s="258"/>
      <c r="D100" s="258"/>
      <c r="E100" s="258"/>
      <c r="F100" s="258"/>
      <c r="G100" s="258"/>
      <c r="H100" s="258"/>
      <c r="I100" s="258"/>
      <c r="J100" s="258"/>
      <c r="K100" s="43" t="s">
        <v>4</v>
      </c>
      <c r="L100" s="43" t="s">
        <v>365</v>
      </c>
      <c r="M100" s="43" t="s">
        <v>337</v>
      </c>
      <c r="N100" s="159" t="s">
        <v>338</v>
      </c>
      <c r="O100" s="118"/>
      <c r="P100" s="118"/>
      <c r="IH100" s="120"/>
      <c r="II100" s="120"/>
      <c r="IJ100" s="120"/>
      <c r="IK100" s="120"/>
      <c r="IL100" s="120"/>
    </row>
    <row r="101" spans="1:246" ht="15" customHeight="1" x14ac:dyDescent="0.2">
      <c r="A101" s="13">
        <v>4</v>
      </c>
      <c r="B101" s="255" t="s">
        <v>145</v>
      </c>
      <c r="C101" s="255"/>
      <c r="D101" s="255"/>
      <c r="E101" s="255"/>
      <c r="F101" s="255"/>
      <c r="G101" s="255"/>
      <c r="H101" s="255"/>
      <c r="I101" s="255"/>
      <c r="J101" s="256"/>
      <c r="K101" s="32">
        <f>K102+K119+K196+K197+K208+K216</f>
        <v>1899066.17</v>
      </c>
      <c r="L101" s="32">
        <f>L102+L119+L196+L197+L208+L216</f>
        <v>2317052.27</v>
      </c>
      <c r="M101" s="32">
        <f>M102+M119+M196+M197+M208+M216</f>
        <v>2607647.94</v>
      </c>
      <c r="N101" s="160">
        <f>IF(L101&gt;0,IF(M101/L101&gt;=100,"&gt;&gt;100",M101/L101*100),"-")</f>
        <v>112.541610466129</v>
      </c>
      <c r="O101" s="118"/>
      <c r="P101" s="118"/>
      <c r="IH101" s="120"/>
      <c r="II101" s="120"/>
      <c r="IJ101" s="120"/>
      <c r="IK101" s="120"/>
      <c r="IL101" s="120"/>
    </row>
    <row r="102" spans="1:246" ht="15" customHeight="1" x14ac:dyDescent="0.2">
      <c r="A102" s="12"/>
      <c r="B102" s="20">
        <v>41</v>
      </c>
      <c r="C102" s="200" t="s">
        <v>146</v>
      </c>
      <c r="D102" s="200"/>
      <c r="E102" s="200"/>
      <c r="F102" s="200"/>
      <c r="G102" s="200"/>
      <c r="H102" s="200"/>
      <c r="I102" s="200"/>
      <c r="J102" s="201"/>
      <c r="K102" s="33">
        <f>K103+K108+K116</f>
        <v>563047.59</v>
      </c>
      <c r="L102" s="33">
        <f>L103+L108+L116</f>
        <v>836063.94</v>
      </c>
      <c r="M102" s="33">
        <f>M103+M108+M116</f>
        <v>953271.66</v>
      </c>
      <c r="N102" s="160">
        <f t="shared" ref="N102:N140" si="27">IF(L102&gt;0,IF(M102/L102&gt;=100,"&gt;&gt;100",M102/L102*100),"-")</f>
        <v>114.01898998299103</v>
      </c>
      <c r="O102" s="118"/>
      <c r="P102" s="118"/>
      <c r="IH102" s="120"/>
      <c r="II102" s="120"/>
      <c r="IJ102" s="120"/>
      <c r="IK102" s="120"/>
      <c r="IL102" s="120"/>
    </row>
    <row r="103" spans="1:246" ht="15" customHeight="1" x14ac:dyDescent="0.2">
      <c r="A103" s="12"/>
      <c r="B103" s="21"/>
      <c r="C103" s="22">
        <v>411</v>
      </c>
      <c r="D103" s="200" t="s">
        <v>147</v>
      </c>
      <c r="E103" s="200"/>
      <c r="F103" s="200"/>
      <c r="G103" s="200"/>
      <c r="H103" s="200"/>
      <c r="I103" s="200"/>
      <c r="J103" s="201"/>
      <c r="K103" s="33">
        <f>K104+K105+K106+K107</f>
        <v>465000</v>
      </c>
      <c r="L103" s="33">
        <f>L104+L105+L106+L107</f>
        <v>696023.98</v>
      </c>
      <c r="M103" s="33">
        <f>M104+M105+M106+M107</f>
        <v>795667.96</v>
      </c>
      <c r="N103" s="160">
        <f t="shared" si="27"/>
        <v>114.31617054343444</v>
      </c>
      <c r="O103" s="118"/>
      <c r="P103" s="118"/>
      <c r="IH103" s="120"/>
      <c r="II103" s="120"/>
      <c r="IJ103" s="120"/>
      <c r="IK103" s="120"/>
      <c r="IL103" s="120"/>
    </row>
    <row r="104" spans="1:246" ht="15" customHeight="1" x14ac:dyDescent="0.2">
      <c r="A104" s="12"/>
      <c r="B104" s="21"/>
      <c r="C104" s="23"/>
      <c r="D104" s="22">
        <v>4111</v>
      </c>
      <c r="E104" s="200" t="s">
        <v>148</v>
      </c>
      <c r="F104" s="200"/>
      <c r="G104" s="200"/>
      <c r="H104" s="200"/>
      <c r="I104" s="200"/>
      <c r="J104" s="201"/>
      <c r="K104" s="33">
        <v>465000</v>
      </c>
      <c r="L104" s="33">
        <v>696023.98</v>
      </c>
      <c r="M104" s="33">
        <v>795667.96</v>
      </c>
      <c r="N104" s="160">
        <f t="shared" si="27"/>
        <v>114.31617054343444</v>
      </c>
      <c r="O104" s="118"/>
      <c r="P104" s="118"/>
      <c r="IH104" s="120"/>
      <c r="II104" s="120"/>
      <c r="IJ104" s="120"/>
      <c r="IK104" s="120"/>
      <c r="IL104" s="120"/>
    </row>
    <row r="105" spans="1:246" ht="15" customHeight="1" x14ac:dyDescent="0.2">
      <c r="A105" s="12"/>
      <c r="B105" s="21"/>
      <c r="C105" s="23"/>
      <c r="D105" s="22">
        <v>4112</v>
      </c>
      <c r="E105" s="201" t="s">
        <v>149</v>
      </c>
      <c r="F105" s="236"/>
      <c r="G105" s="236"/>
      <c r="H105" s="236"/>
      <c r="I105" s="236"/>
      <c r="J105" s="236"/>
      <c r="K105" s="33">
        <v>0</v>
      </c>
      <c r="L105" s="33">
        <v>0</v>
      </c>
      <c r="M105" s="33">
        <v>0</v>
      </c>
      <c r="N105" s="160" t="str">
        <f t="shared" si="27"/>
        <v>-</v>
      </c>
      <c r="O105" s="118"/>
      <c r="P105" s="118"/>
      <c r="IH105" s="120"/>
      <c r="II105" s="120"/>
      <c r="IJ105" s="120"/>
      <c r="IK105" s="120"/>
      <c r="IL105" s="120"/>
    </row>
    <row r="106" spans="1:246" ht="15" customHeight="1" x14ac:dyDescent="0.2">
      <c r="A106" s="12"/>
      <c r="B106" s="21"/>
      <c r="C106" s="23"/>
      <c r="D106" s="22">
        <v>4113</v>
      </c>
      <c r="E106" s="200" t="s">
        <v>150</v>
      </c>
      <c r="F106" s="200"/>
      <c r="G106" s="200"/>
      <c r="H106" s="200"/>
      <c r="I106" s="200"/>
      <c r="J106" s="201"/>
      <c r="K106" s="33">
        <v>0</v>
      </c>
      <c r="L106" s="33">
        <v>0</v>
      </c>
      <c r="M106" s="33">
        <v>0</v>
      </c>
      <c r="N106" s="160" t="str">
        <f t="shared" si="27"/>
        <v>-</v>
      </c>
      <c r="O106" s="118"/>
      <c r="P106" s="118"/>
      <c r="IH106" s="120"/>
      <c r="II106" s="120"/>
      <c r="IJ106" s="120"/>
      <c r="IK106" s="120"/>
      <c r="IL106" s="120"/>
    </row>
    <row r="107" spans="1:246" ht="15" customHeight="1" x14ac:dyDescent="0.2">
      <c r="A107" s="12"/>
      <c r="B107" s="21"/>
      <c r="C107" s="23"/>
      <c r="D107" s="22">
        <v>4114</v>
      </c>
      <c r="E107" s="201" t="s">
        <v>151</v>
      </c>
      <c r="F107" s="236"/>
      <c r="G107" s="236"/>
      <c r="H107" s="236"/>
      <c r="I107" s="236"/>
      <c r="J107" s="236"/>
      <c r="K107" s="33">
        <v>0</v>
      </c>
      <c r="L107" s="33">
        <v>0</v>
      </c>
      <c r="M107" s="33">
        <v>0</v>
      </c>
      <c r="N107" s="160" t="str">
        <f t="shared" si="27"/>
        <v>-</v>
      </c>
      <c r="O107" s="118"/>
      <c r="P107" s="118"/>
      <c r="IH107" s="120"/>
      <c r="II107" s="120"/>
      <c r="IJ107" s="120"/>
      <c r="IK107" s="120"/>
      <c r="IL107" s="120"/>
    </row>
    <row r="108" spans="1:246" ht="15" customHeight="1" x14ac:dyDescent="0.2">
      <c r="A108" s="12"/>
      <c r="B108" s="21"/>
      <c r="C108" s="22">
        <v>412</v>
      </c>
      <c r="D108" s="200" t="s">
        <v>152</v>
      </c>
      <c r="E108" s="200"/>
      <c r="F108" s="200"/>
      <c r="G108" s="200"/>
      <c r="H108" s="200"/>
      <c r="I108" s="200"/>
      <c r="J108" s="201"/>
      <c r="K108" s="33">
        <f t="shared" ref="K108:L108" si="28">K109+K110+K111+K112+K113+K114+K115</f>
        <v>22050</v>
      </c>
      <c r="L108" s="33">
        <f t="shared" si="28"/>
        <v>22950</v>
      </c>
      <c r="M108" s="33">
        <f t="shared" ref="M108" si="29">M109+M110+M111+M112+M113+M114+M115</f>
        <v>24072.17</v>
      </c>
      <c r="N108" s="160">
        <f t="shared" si="27"/>
        <v>104.88962962962962</v>
      </c>
      <c r="O108" s="118"/>
      <c r="P108" s="118"/>
      <c r="IH108" s="120"/>
      <c r="II108" s="120"/>
      <c r="IJ108" s="120"/>
      <c r="IK108" s="120"/>
      <c r="IL108" s="120"/>
    </row>
    <row r="109" spans="1:246" ht="15" customHeight="1" x14ac:dyDescent="0.2">
      <c r="A109" s="12"/>
      <c r="B109" s="21"/>
      <c r="C109" s="23"/>
      <c r="D109" s="22">
        <v>4121</v>
      </c>
      <c r="E109" s="200" t="s">
        <v>153</v>
      </c>
      <c r="F109" s="200"/>
      <c r="G109" s="200"/>
      <c r="H109" s="200"/>
      <c r="I109" s="200"/>
      <c r="J109" s="201"/>
      <c r="K109" s="33">
        <v>0</v>
      </c>
      <c r="L109" s="33">
        <v>0</v>
      </c>
      <c r="M109" s="33">
        <v>0</v>
      </c>
      <c r="N109" s="160" t="str">
        <f t="shared" si="27"/>
        <v>-</v>
      </c>
      <c r="O109" s="118"/>
      <c r="P109" s="118"/>
      <c r="IH109" s="120"/>
      <c r="II109" s="120"/>
      <c r="IJ109" s="120"/>
      <c r="IK109" s="120"/>
      <c r="IL109" s="120"/>
    </row>
    <row r="110" spans="1:246" ht="15" customHeight="1" x14ac:dyDescent="0.2">
      <c r="A110" s="12"/>
      <c r="B110" s="21"/>
      <c r="C110" s="23"/>
      <c r="D110" s="22">
        <v>4122</v>
      </c>
      <c r="E110" s="200" t="s">
        <v>154</v>
      </c>
      <c r="F110" s="200"/>
      <c r="G110" s="200"/>
      <c r="H110" s="200"/>
      <c r="I110" s="200"/>
      <c r="J110" s="201"/>
      <c r="K110" s="33">
        <v>21800</v>
      </c>
      <c r="L110" s="33">
        <v>21800</v>
      </c>
      <c r="M110" s="33">
        <v>22872.17</v>
      </c>
      <c r="N110" s="160">
        <f t="shared" si="27"/>
        <v>104.91821100917431</v>
      </c>
      <c r="O110" s="118"/>
      <c r="P110" s="118"/>
      <c r="IH110" s="120"/>
      <c r="II110" s="120"/>
      <c r="IJ110" s="120"/>
      <c r="IK110" s="120"/>
      <c r="IL110" s="120"/>
    </row>
    <row r="111" spans="1:246" ht="15" customHeight="1" x14ac:dyDescent="0.2">
      <c r="A111" s="12"/>
      <c r="B111" s="21"/>
      <c r="C111" s="23"/>
      <c r="D111" s="22">
        <v>4123</v>
      </c>
      <c r="E111" s="200" t="s">
        <v>155</v>
      </c>
      <c r="F111" s="200"/>
      <c r="G111" s="200"/>
      <c r="H111" s="200"/>
      <c r="I111" s="200"/>
      <c r="J111" s="201"/>
      <c r="K111" s="33">
        <v>250</v>
      </c>
      <c r="L111" s="33">
        <v>250</v>
      </c>
      <c r="M111" s="33">
        <v>300</v>
      </c>
      <c r="N111" s="160">
        <f t="shared" si="27"/>
        <v>120</v>
      </c>
      <c r="O111" s="118"/>
      <c r="P111" s="118"/>
      <c r="IH111" s="120"/>
      <c r="II111" s="120"/>
      <c r="IJ111" s="120"/>
      <c r="IK111" s="120"/>
      <c r="IL111" s="120"/>
    </row>
    <row r="112" spans="1:246" ht="15" customHeight="1" x14ac:dyDescent="0.2">
      <c r="A112" s="44"/>
      <c r="B112" s="45"/>
      <c r="C112" s="56"/>
      <c r="D112" s="46">
        <v>4124</v>
      </c>
      <c r="E112" s="237" t="s">
        <v>156</v>
      </c>
      <c r="F112" s="237"/>
      <c r="G112" s="237"/>
      <c r="H112" s="237"/>
      <c r="I112" s="237"/>
      <c r="J112" s="238"/>
      <c r="K112" s="47">
        <v>0</v>
      </c>
      <c r="L112" s="47">
        <v>0</v>
      </c>
      <c r="M112" s="47">
        <v>0</v>
      </c>
      <c r="N112" s="160" t="str">
        <f t="shared" si="27"/>
        <v>-</v>
      </c>
      <c r="O112" s="118"/>
      <c r="P112" s="118"/>
      <c r="IH112" s="120"/>
      <c r="II112" s="120"/>
      <c r="IJ112" s="120"/>
      <c r="IK112" s="120"/>
      <c r="IL112" s="120"/>
    </row>
    <row r="113" spans="1:246" ht="15" customHeight="1" x14ac:dyDescent="0.2">
      <c r="A113" s="12"/>
      <c r="B113" s="21"/>
      <c r="C113" s="23"/>
      <c r="D113" s="22">
        <v>4125</v>
      </c>
      <c r="E113" s="200" t="s">
        <v>157</v>
      </c>
      <c r="F113" s="200"/>
      <c r="G113" s="200"/>
      <c r="H113" s="200"/>
      <c r="I113" s="200"/>
      <c r="J113" s="201"/>
      <c r="K113" s="33">
        <v>0</v>
      </c>
      <c r="L113" s="33">
        <v>0</v>
      </c>
      <c r="M113" s="33">
        <v>0</v>
      </c>
      <c r="N113" s="160" t="str">
        <f t="shared" si="27"/>
        <v>-</v>
      </c>
      <c r="O113" s="118"/>
      <c r="P113" s="118"/>
      <c r="IH113" s="120"/>
      <c r="II113" s="120"/>
      <c r="IJ113" s="120"/>
      <c r="IK113" s="120"/>
      <c r="IL113" s="120"/>
    </row>
    <row r="114" spans="1:246" ht="15" customHeight="1" x14ac:dyDescent="0.2">
      <c r="A114" s="12"/>
      <c r="B114" s="21"/>
      <c r="C114" s="23"/>
      <c r="D114" s="22">
        <v>4126</v>
      </c>
      <c r="E114" s="200" t="s">
        <v>158</v>
      </c>
      <c r="F114" s="200"/>
      <c r="G114" s="200"/>
      <c r="H114" s="200"/>
      <c r="I114" s="200"/>
      <c r="J114" s="201"/>
      <c r="K114" s="33">
        <v>0</v>
      </c>
      <c r="L114" s="33">
        <v>900</v>
      </c>
      <c r="M114" s="33">
        <v>900</v>
      </c>
      <c r="N114" s="160">
        <f t="shared" si="27"/>
        <v>100</v>
      </c>
      <c r="O114" s="118"/>
      <c r="P114" s="118"/>
      <c r="IH114" s="120"/>
      <c r="II114" s="120"/>
      <c r="IJ114" s="120"/>
      <c r="IK114" s="120"/>
      <c r="IL114" s="120"/>
    </row>
    <row r="115" spans="1:246" ht="15" customHeight="1" x14ac:dyDescent="0.2">
      <c r="A115" s="12"/>
      <c r="B115" s="21"/>
      <c r="C115" s="23"/>
      <c r="D115" s="22">
        <v>4127</v>
      </c>
      <c r="E115" s="200" t="s">
        <v>159</v>
      </c>
      <c r="F115" s="200"/>
      <c r="G115" s="200"/>
      <c r="H115" s="200"/>
      <c r="I115" s="200"/>
      <c r="J115" s="201"/>
      <c r="K115" s="33">
        <v>0</v>
      </c>
      <c r="L115" s="33">
        <v>0</v>
      </c>
      <c r="M115" s="33">
        <v>0</v>
      </c>
      <c r="N115" s="160" t="str">
        <f t="shared" si="27"/>
        <v>-</v>
      </c>
      <c r="O115" s="118"/>
      <c r="P115" s="118"/>
      <c r="IH115" s="120"/>
      <c r="II115" s="120"/>
      <c r="IJ115" s="120"/>
      <c r="IK115" s="120"/>
      <c r="IL115" s="120"/>
    </row>
    <row r="116" spans="1:246" ht="15" customHeight="1" x14ac:dyDescent="0.2">
      <c r="A116" s="12"/>
      <c r="B116" s="21"/>
      <c r="C116" s="22">
        <v>413</v>
      </c>
      <c r="D116" s="200" t="s">
        <v>160</v>
      </c>
      <c r="E116" s="200"/>
      <c r="F116" s="200"/>
      <c r="G116" s="200"/>
      <c r="H116" s="200"/>
      <c r="I116" s="200"/>
      <c r="J116" s="201"/>
      <c r="K116" s="33">
        <f t="shared" ref="K116:L116" si="30">K117+K118</f>
        <v>75997.59</v>
      </c>
      <c r="L116" s="33">
        <f t="shared" si="30"/>
        <v>117089.96</v>
      </c>
      <c r="M116" s="33">
        <f t="shared" ref="M116" si="31">M117+M118</f>
        <v>133531.53</v>
      </c>
      <c r="N116" s="160">
        <f t="shared" si="27"/>
        <v>114.04182732661279</v>
      </c>
      <c r="O116" s="118"/>
      <c r="P116" s="118"/>
      <c r="IH116" s="120"/>
      <c r="II116" s="120"/>
      <c r="IJ116" s="120"/>
      <c r="IK116" s="120"/>
      <c r="IL116" s="120"/>
    </row>
    <row r="117" spans="1:246" ht="15" customHeight="1" x14ac:dyDescent="0.2">
      <c r="A117" s="12"/>
      <c r="B117" s="21"/>
      <c r="C117" s="23"/>
      <c r="D117" s="22">
        <v>4131</v>
      </c>
      <c r="E117" s="200" t="s">
        <v>161</v>
      </c>
      <c r="F117" s="200"/>
      <c r="G117" s="200"/>
      <c r="H117" s="200"/>
      <c r="I117" s="200"/>
      <c r="J117" s="201"/>
      <c r="K117" s="33">
        <v>74497.59</v>
      </c>
      <c r="L117" s="33">
        <v>114843.96</v>
      </c>
      <c r="M117" s="33">
        <v>131285.53</v>
      </c>
      <c r="N117" s="160">
        <f t="shared" si="27"/>
        <v>114.31644293700774</v>
      </c>
      <c r="O117" s="118"/>
      <c r="P117" s="118"/>
      <c r="IH117" s="120"/>
      <c r="II117" s="120"/>
      <c r="IJ117" s="120"/>
      <c r="IK117" s="120"/>
      <c r="IL117" s="120"/>
    </row>
    <row r="118" spans="1:246" ht="15" customHeight="1" x14ac:dyDescent="0.2">
      <c r="A118" s="12"/>
      <c r="B118" s="21"/>
      <c r="C118" s="23"/>
      <c r="D118" s="22">
        <v>4132</v>
      </c>
      <c r="E118" s="200" t="s">
        <v>162</v>
      </c>
      <c r="F118" s="200"/>
      <c r="G118" s="200"/>
      <c r="H118" s="200"/>
      <c r="I118" s="200"/>
      <c r="J118" s="201"/>
      <c r="K118" s="33">
        <v>1500</v>
      </c>
      <c r="L118" s="33">
        <v>2246</v>
      </c>
      <c r="M118" s="33">
        <v>2246</v>
      </c>
      <c r="N118" s="160">
        <f t="shared" si="27"/>
        <v>100</v>
      </c>
      <c r="O118" s="118"/>
      <c r="P118" s="118"/>
      <c r="IH118" s="120"/>
      <c r="II118" s="120"/>
      <c r="IJ118" s="120"/>
      <c r="IK118" s="120"/>
      <c r="IL118" s="120"/>
    </row>
    <row r="119" spans="1:246" ht="15" customHeight="1" x14ac:dyDescent="0.2">
      <c r="A119" s="12"/>
      <c r="B119" s="20">
        <v>42</v>
      </c>
      <c r="C119" s="200" t="s">
        <v>163</v>
      </c>
      <c r="D119" s="200"/>
      <c r="E119" s="200"/>
      <c r="F119" s="200"/>
      <c r="G119" s="200"/>
      <c r="H119" s="200"/>
      <c r="I119" s="200"/>
      <c r="J119" s="201"/>
      <c r="K119" s="33">
        <f>K120+K124+K129+K134+K143+K182+K190</f>
        <v>977218.58000000007</v>
      </c>
      <c r="L119" s="33">
        <f>L120+L124+L129+L134+L143+L182+L190</f>
        <v>1048172.7100000001</v>
      </c>
      <c r="M119" s="33">
        <f>M120+M124+M129+M134+M143+M182+M190</f>
        <v>1155210.1300000001</v>
      </c>
      <c r="N119" s="160">
        <f t="shared" si="27"/>
        <v>110.21181137219267</v>
      </c>
      <c r="O119" s="118"/>
      <c r="P119" s="118"/>
      <c r="IH119" s="120"/>
      <c r="II119" s="120"/>
      <c r="IJ119" s="120"/>
      <c r="IK119" s="120"/>
      <c r="IL119" s="120"/>
    </row>
    <row r="120" spans="1:246" ht="15" customHeight="1" x14ac:dyDescent="0.2">
      <c r="A120" s="12"/>
      <c r="B120" s="21"/>
      <c r="C120" s="22">
        <v>421</v>
      </c>
      <c r="D120" s="200" t="s">
        <v>164</v>
      </c>
      <c r="E120" s="200"/>
      <c r="F120" s="200"/>
      <c r="G120" s="200"/>
      <c r="H120" s="200"/>
      <c r="I120" s="200"/>
      <c r="J120" s="201"/>
      <c r="K120" s="33">
        <f>K121+K122+K123</f>
        <v>19400</v>
      </c>
      <c r="L120" s="33">
        <f>L121+L122+L123</f>
        <v>14038.87</v>
      </c>
      <c r="M120" s="33">
        <f>M121+M122+M123</f>
        <v>14511.059999999998</v>
      </c>
      <c r="N120" s="160">
        <f t="shared" si="27"/>
        <v>103.36344734298413</v>
      </c>
      <c r="O120" s="118"/>
      <c r="P120" s="118"/>
      <c r="IH120" s="120"/>
      <c r="II120" s="120"/>
      <c r="IJ120" s="120"/>
      <c r="IK120" s="120"/>
      <c r="IL120" s="120"/>
    </row>
    <row r="121" spans="1:246" ht="15" customHeight="1" x14ac:dyDescent="0.2">
      <c r="A121" s="12"/>
      <c r="B121" s="21"/>
      <c r="C121" s="22"/>
      <c r="D121" s="22">
        <v>4211</v>
      </c>
      <c r="E121" s="200" t="s">
        <v>165</v>
      </c>
      <c r="F121" s="200"/>
      <c r="G121" s="200"/>
      <c r="H121" s="200"/>
      <c r="I121" s="200"/>
      <c r="J121" s="201"/>
      <c r="K121" s="33">
        <v>9900</v>
      </c>
      <c r="L121" s="33">
        <v>8300</v>
      </c>
      <c r="M121" s="33">
        <v>11006.38</v>
      </c>
      <c r="N121" s="160">
        <f t="shared" si="27"/>
        <v>132.60698795180721</v>
      </c>
      <c r="O121" s="118"/>
      <c r="R121" s="119"/>
      <c r="S121" s="119"/>
      <c r="IH121" s="120"/>
      <c r="II121" s="120"/>
      <c r="IJ121" s="120"/>
      <c r="IK121" s="120"/>
      <c r="IL121" s="120"/>
    </row>
    <row r="122" spans="1:246" ht="15" customHeight="1" x14ac:dyDescent="0.2">
      <c r="A122" s="12"/>
      <c r="B122" s="21"/>
      <c r="C122" s="22"/>
      <c r="D122" s="22">
        <v>4212</v>
      </c>
      <c r="E122" s="200" t="s">
        <v>166</v>
      </c>
      <c r="F122" s="200"/>
      <c r="G122" s="200"/>
      <c r="H122" s="200"/>
      <c r="I122" s="200"/>
      <c r="J122" s="201"/>
      <c r="K122" s="33">
        <v>1000</v>
      </c>
      <c r="L122" s="33">
        <v>738.87</v>
      </c>
      <c r="M122" s="33">
        <v>1014.39</v>
      </c>
      <c r="N122" s="160">
        <f t="shared" si="27"/>
        <v>137.28937431483212</v>
      </c>
      <c r="O122" s="118"/>
      <c r="P122" s="118"/>
      <c r="IH122" s="120"/>
      <c r="II122" s="120"/>
      <c r="IJ122" s="120"/>
      <c r="IK122" s="120"/>
      <c r="IL122" s="120"/>
    </row>
    <row r="123" spans="1:246" ht="15" customHeight="1" x14ac:dyDescent="0.2">
      <c r="A123" s="12"/>
      <c r="B123" s="21"/>
      <c r="C123" s="22"/>
      <c r="D123" s="22">
        <v>4213</v>
      </c>
      <c r="E123" s="200" t="s">
        <v>167</v>
      </c>
      <c r="F123" s="200"/>
      <c r="G123" s="200"/>
      <c r="H123" s="200"/>
      <c r="I123" s="200"/>
      <c r="J123" s="201"/>
      <c r="K123" s="33">
        <v>8500</v>
      </c>
      <c r="L123" s="33">
        <v>5000</v>
      </c>
      <c r="M123" s="33">
        <v>2490.29</v>
      </c>
      <c r="N123" s="160">
        <f t="shared" si="27"/>
        <v>49.805799999999998</v>
      </c>
      <c r="O123" s="118"/>
      <c r="IH123" s="120"/>
      <c r="II123" s="120"/>
      <c r="IJ123" s="120"/>
      <c r="IK123" s="120"/>
      <c r="IL123" s="120"/>
    </row>
    <row r="124" spans="1:246" ht="15" customHeight="1" x14ac:dyDescent="0.2">
      <c r="A124" s="12"/>
      <c r="B124" s="21"/>
      <c r="C124" s="22">
        <v>422</v>
      </c>
      <c r="D124" s="200" t="s">
        <v>355</v>
      </c>
      <c r="E124" s="200"/>
      <c r="F124" s="200"/>
      <c r="G124" s="200"/>
      <c r="H124" s="200"/>
      <c r="I124" s="200"/>
      <c r="J124" s="201"/>
      <c r="K124" s="33">
        <f t="shared" ref="K124:L124" si="32">K125+K126+K127+K128</f>
        <v>20000</v>
      </c>
      <c r="L124" s="33">
        <f t="shared" si="32"/>
        <v>19573.8</v>
      </c>
      <c r="M124" s="33">
        <f t="shared" ref="M124" si="33">M125+M126+M127+M128</f>
        <v>19200.53</v>
      </c>
      <c r="N124" s="160">
        <f t="shared" si="27"/>
        <v>98.093012087586459</v>
      </c>
      <c r="O124" s="118"/>
      <c r="P124" s="118"/>
      <c r="IH124" s="120"/>
      <c r="II124" s="120"/>
      <c r="IJ124" s="120"/>
      <c r="IK124" s="120"/>
      <c r="IL124" s="120"/>
    </row>
    <row r="125" spans="1:246" ht="15" customHeight="1" x14ac:dyDescent="0.2">
      <c r="A125" s="44"/>
      <c r="B125" s="45"/>
      <c r="C125" s="46"/>
      <c r="D125" s="46">
        <v>4221</v>
      </c>
      <c r="E125" s="238" t="s">
        <v>356</v>
      </c>
      <c r="F125" s="241"/>
      <c r="G125" s="241"/>
      <c r="H125" s="241"/>
      <c r="I125" s="241"/>
      <c r="J125" s="241"/>
      <c r="K125" s="47">
        <v>20000</v>
      </c>
      <c r="L125" s="47">
        <v>19573.8</v>
      </c>
      <c r="M125" s="47">
        <v>19200.53</v>
      </c>
      <c r="N125" s="160">
        <f t="shared" si="27"/>
        <v>98.093012087586459</v>
      </c>
      <c r="O125" s="118"/>
      <c r="P125" s="118"/>
      <c r="IH125" s="120"/>
      <c r="II125" s="120"/>
      <c r="IJ125" s="120"/>
      <c r="IK125" s="120"/>
      <c r="IL125" s="120"/>
    </row>
    <row r="126" spans="1:246" ht="15" customHeight="1" x14ac:dyDescent="0.2">
      <c r="A126" s="44"/>
      <c r="B126" s="45"/>
      <c r="C126" s="46"/>
      <c r="D126" s="46">
        <v>4222</v>
      </c>
      <c r="E126" s="238" t="s">
        <v>168</v>
      </c>
      <c r="F126" s="241"/>
      <c r="G126" s="241"/>
      <c r="H126" s="241"/>
      <c r="I126" s="241"/>
      <c r="J126" s="241"/>
      <c r="K126" s="47">
        <v>0</v>
      </c>
      <c r="L126" s="47">
        <v>0</v>
      </c>
      <c r="M126" s="47">
        <v>0</v>
      </c>
      <c r="N126" s="160" t="str">
        <f t="shared" si="27"/>
        <v>-</v>
      </c>
      <c r="O126" s="118"/>
      <c r="P126" s="118"/>
      <c r="IH126" s="120"/>
      <c r="II126" s="120"/>
      <c r="IJ126" s="120"/>
      <c r="IK126" s="120"/>
      <c r="IL126" s="120"/>
    </row>
    <row r="127" spans="1:246" ht="15" customHeight="1" x14ac:dyDescent="0.2">
      <c r="A127" s="12"/>
      <c r="B127" s="21"/>
      <c r="C127" s="22"/>
      <c r="D127" s="22">
        <v>4223</v>
      </c>
      <c r="E127" s="201" t="s">
        <v>169</v>
      </c>
      <c r="F127" s="236"/>
      <c r="G127" s="236"/>
      <c r="H127" s="236"/>
      <c r="I127" s="236"/>
      <c r="J127" s="236"/>
      <c r="K127" s="33">
        <v>0</v>
      </c>
      <c r="L127" s="33">
        <v>0</v>
      </c>
      <c r="M127" s="33">
        <v>0</v>
      </c>
      <c r="N127" s="160" t="str">
        <f t="shared" si="27"/>
        <v>-</v>
      </c>
      <c r="O127" s="118"/>
      <c r="P127" s="118"/>
      <c r="IH127" s="120"/>
      <c r="II127" s="120"/>
      <c r="IJ127" s="120"/>
      <c r="IK127" s="120"/>
      <c r="IL127" s="120"/>
    </row>
    <row r="128" spans="1:246" ht="15" customHeight="1" x14ac:dyDescent="0.2">
      <c r="A128" s="44"/>
      <c r="B128" s="45"/>
      <c r="C128" s="46"/>
      <c r="D128" s="46">
        <v>4224</v>
      </c>
      <c r="E128" s="238" t="s">
        <v>170</v>
      </c>
      <c r="F128" s="241"/>
      <c r="G128" s="241"/>
      <c r="H128" s="241"/>
      <c r="I128" s="241"/>
      <c r="J128" s="241"/>
      <c r="K128" s="47">
        <v>0</v>
      </c>
      <c r="L128" s="47">
        <v>0</v>
      </c>
      <c r="M128" s="47">
        <v>0</v>
      </c>
      <c r="N128" s="160" t="str">
        <f t="shared" si="27"/>
        <v>-</v>
      </c>
      <c r="O128" s="118"/>
      <c r="P128" s="118"/>
      <c r="IK128" s="120"/>
      <c r="IL128" s="120"/>
    </row>
    <row r="129" spans="1:246" ht="15" customHeight="1" x14ac:dyDescent="0.2">
      <c r="A129" s="12"/>
      <c r="B129" s="21"/>
      <c r="C129" s="22">
        <v>423</v>
      </c>
      <c r="D129" s="200" t="s">
        <v>357</v>
      </c>
      <c r="E129" s="200"/>
      <c r="F129" s="200"/>
      <c r="G129" s="200"/>
      <c r="H129" s="200"/>
      <c r="I129" s="200"/>
      <c r="J129" s="201"/>
      <c r="K129" s="33">
        <v>0</v>
      </c>
      <c r="L129" s="33">
        <v>0</v>
      </c>
      <c r="M129" s="33">
        <f t="shared" ref="M129" si="34">M130+M131+M132+M133</f>
        <v>0</v>
      </c>
      <c r="N129" s="160" t="str">
        <f t="shared" si="27"/>
        <v>-</v>
      </c>
      <c r="O129" s="118"/>
      <c r="P129" s="118"/>
      <c r="IH129" s="120"/>
      <c r="II129" s="120"/>
      <c r="IJ129" s="120"/>
      <c r="IK129" s="120"/>
      <c r="IL129" s="120"/>
    </row>
    <row r="130" spans="1:246" s="122" customFormat="1" ht="15" customHeight="1" x14ac:dyDescent="0.2">
      <c r="A130" s="12"/>
      <c r="B130" s="21"/>
      <c r="C130" s="22"/>
      <c r="D130" s="22">
        <v>4231</v>
      </c>
      <c r="E130" s="201" t="s">
        <v>356</v>
      </c>
      <c r="F130" s="236"/>
      <c r="G130" s="236"/>
      <c r="H130" s="236"/>
      <c r="I130" s="236"/>
      <c r="J130" s="236"/>
      <c r="K130" s="33">
        <v>0</v>
      </c>
      <c r="L130" s="33">
        <v>0</v>
      </c>
      <c r="M130" s="33">
        <v>0</v>
      </c>
      <c r="N130" s="160" t="str">
        <f t="shared" si="27"/>
        <v>-</v>
      </c>
      <c r="IH130" s="123"/>
    </row>
    <row r="131" spans="1:246" s="122" customFormat="1" ht="15" customHeight="1" x14ac:dyDescent="0.2">
      <c r="A131" s="12"/>
      <c r="B131" s="21"/>
      <c r="C131" s="22"/>
      <c r="D131" s="22">
        <v>4232</v>
      </c>
      <c r="E131" s="201" t="s">
        <v>168</v>
      </c>
      <c r="F131" s="236"/>
      <c r="G131" s="236"/>
      <c r="H131" s="236"/>
      <c r="I131" s="236"/>
      <c r="J131" s="236"/>
      <c r="K131" s="33">
        <v>0</v>
      </c>
      <c r="L131" s="33">
        <v>0</v>
      </c>
      <c r="M131" s="33">
        <v>0</v>
      </c>
      <c r="N131" s="160" t="str">
        <f t="shared" si="27"/>
        <v>-</v>
      </c>
      <c r="IH131" s="123"/>
    </row>
    <row r="132" spans="1:246" s="122" customFormat="1" ht="15" customHeight="1" x14ac:dyDescent="0.2">
      <c r="A132" s="12"/>
      <c r="B132" s="21"/>
      <c r="C132" s="22"/>
      <c r="D132" s="22">
        <v>4233</v>
      </c>
      <c r="E132" s="201" t="s">
        <v>169</v>
      </c>
      <c r="F132" s="236"/>
      <c r="G132" s="236"/>
      <c r="H132" s="236"/>
      <c r="I132" s="236"/>
      <c r="J132" s="236"/>
      <c r="K132" s="33">
        <v>0</v>
      </c>
      <c r="L132" s="33">
        <v>0</v>
      </c>
      <c r="M132" s="33">
        <v>0</v>
      </c>
      <c r="N132" s="160" t="str">
        <f t="shared" si="27"/>
        <v>-</v>
      </c>
      <c r="IH132" s="123"/>
    </row>
    <row r="133" spans="1:246" s="122" customFormat="1" ht="15" customHeight="1" x14ac:dyDescent="0.2">
      <c r="A133" s="12"/>
      <c r="B133" s="21"/>
      <c r="C133" s="22"/>
      <c r="D133" s="22">
        <v>4234</v>
      </c>
      <c r="E133" s="201" t="s">
        <v>170</v>
      </c>
      <c r="F133" s="236"/>
      <c r="G133" s="236"/>
      <c r="H133" s="236"/>
      <c r="I133" s="236"/>
      <c r="J133" s="236"/>
      <c r="K133" s="33">
        <v>0</v>
      </c>
      <c r="L133" s="33">
        <v>0</v>
      </c>
      <c r="M133" s="33">
        <v>0</v>
      </c>
      <c r="N133" s="160" t="str">
        <f t="shared" si="27"/>
        <v>-</v>
      </c>
      <c r="IH133" s="123"/>
    </row>
    <row r="134" spans="1:246" s="122" customFormat="1" ht="15" customHeight="1" x14ac:dyDescent="0.2">
      <c r="A134" s="44"/>
      <c r="B134" s="45"/>
      <c r="C134" s="46">
        <v>424</v>
      </c>
      <c r="D134" s="237" t="s">
        <v>171</v>
      </c>
      <c r="E134" s="237"/>
      <c r="F134" s="237"/>
      <c r="G134" s="237"/>
      <c r="H134" s="237"/>
      <c r="I134" s="237"/>
      <c r="J134" s="238"/>
      <c r="K134" s="47">
        <f t="shared" ref="K134:L134" si="35">K135+K138+K139+K140</f>
        <v>8000</v>
      </c>
      <c r="L134" s="47">
        <f t="shared" si="35"/>
        <v>7651.84</v>
      </c>
      <c r="M134" s="47">
        <f t="shared" ref="M134" si="36">M135+M138+M139+M140</f>
        <v>8622.33</v>
      </c>
      <c r="N134" s="160">
        <f t="shared" si="27"/>
        <v>112.6830932167949</v>
      </c>
      <c r="IH134" s="123"/>
    </row>
    <row r="135" spans="1:246" s="122" customFormat="1" ht="15" customHeight="1" x14ac:dyDescent="0.2">
      <c r="A135" s="12"/>
      <c r="B135" s="21"/>
      <c r="C135" s="22"/>
      <c r="D135" s="22">
        <v>4241</v>
      </c>
      <c r="E135" s="201" t="s">
        <v>356</v>
      </c>
      <c r="F135" s="236"/>
      <c r="G135" s="236"/>
      <c r="H135" s="236"/>
      <c r="I135" s="236"/>
      <c r="J135" s="236"/>
      <c r="K135" s="33">
        <f t="shared" ref="K135" si="37">SUM(K136:K137)</f>
        <v>8000</v>
      </c>
      <c r="L135" s="33">
        <f t="shared" ref="L135" si="38">SUM(L136:L137)</f>
        <v>7651.84</v>
      </c>
      <c r="M135" s="33">
        <f t="shared" ref="M135" si="39">SUM(M136:M137)</f>
        <v>8622.33</v>
      </c>
      <c r="N135" s="160">
        <f t="shared" si="27"/>
        <v>112.6830932167949</v>
      </c>
      <c r="IH135" s="123"/>
    </row>
    <row r="136" spans="1:246" s="122" customFormat="1" ht="15" customHeight="1" x14ac:dyDescent="0.2">
      <c r="A136" s="12"/>
      <c r="B136" s="21"/>
      <c r="C136" s="22"/>
      <c r="D136" s="22"/>
      <c r="E136" s="108">
        <v>42411</v>
      </c>
      <c r="F136" s="200" t="s">
        <v>172</v>
      </c>
      <c r="G136" s="200"/>
      <c r="H136" s="200"/>
      <c r="I136" s="200"/>
      <c r="J136" s="201"/>
      <c r="K136" s="33">
        <v>0</v>
      </c>
      <c r="L136" s="33">
        <v>0</v>
      </c>
      <c r="M136" s="33">
        <v>0</v>
      </c>
      <c r="N136" s="160" t="str">
        <f t="shared" si="27"/>
        <v>-</v>
      </c>
      <c r="IH136" s="123"/>
    </row>
    <row r="137" spans="1:246" s="122" customFormat="1" ht="15" customHeight="1" x14ac:dyDescent="0.2">
      <c r="A137" s="12"/>
      <c r="B137" s="21"/>
      <c r="C137" s="22"/>
      <c r="D137" s="22"/>
      <c r="E137" s="108">
        <v>42412</v>
      </c>
      <c r="F137" s="200" t="s">
        <v>173</v>
      </c>
      <c r="G137" s="200"/>
      <c r="H137" s="200"/>
      <c r="I137" s="200"/>
      <c r="J137" s="201"/>
      <c r="K137" s="33">
        <v>8000</v>
      </c>
      <c r="L137" s="33">
        <v>7651.84</v>
      </c>
      <c r="M137" s="33">
        <v>8622.33</v>
      </c>
      <c r="N137" s="160">
        <f t="shared" si="27"/>
        <v>112.6830932167949</v>
      </c>
      <c r="IH137" s="123"/>
    </row>
    <row r="138" spans="1:246" s="122" customFormat="1" ht="15" customHeight="1" x14ac:dyDescent="0.2">
      <c r="A138" s="12"/>
      <c r="B138" s="21"/>
      <c r="C138" s="22"/>
      <c r="D138" s="22">
        <v>4242</v>
      </c>
      <c r="E138" s="201" t="s">
        <v>168</v>
      </c>
      <c r="F138" s="236"/>
      <c r="G138" s="236"/>
      <c r="H138" s="236"/>
      <c r="I138" s="236"/>
      <c r="J138" s="236"/>
      <c r="K138" s="33">
        <v>0</v>
      </c>
      <c r="L138" s="33">
        <v>0</v>
      </c>
      <c r="M138" s="33">
        <v>0</v>
      </c>
      <c r="N138" s="160" t="str">
        <f t="shared" si="27"/>
        <v>-</v>
      </c>
      <c r="IH138" s="123"/>
    </row>
    <row r="139" spans="1:246" s="122" customFormat="1" ht="15" customHeight="1" x14ac:dyDescent="0.2">
      <c r="A139" s="12"/>
      <c r="B139" s="21"/>
      <c r="C139" s="22"/>
      <c r="D139" s="22">
        <v>4243</v>
      </c>
      <c r="E139" s="201" t="s">
        <v>169</v>
      </c>
      <c r="F139" s="236"/>
      <c r="G139" s="236"/>
      <c r="H139" s="236"/>
      <c r="I139" s="236"/>
      <c r="J139" s="236"/>
      <c r="K139" s="33">
        <v>0</v>
      </c>
      <c r="L139" s="33">
        <v>0</v>
      </c>
      <c r="M139" s="33">
        <v>0</v>
      </c>
      <c r="N139" s="160" t="str">
        <f t="shared" si="27"/>
        <v>-</v>
      </c>
      <c r="IH139" s="123"/>
    </row>
    <row r="140" spans="1:246" s="122" customFormat="1" ht="14.25" customHeight="1" thickBot="1" x14ac:dyDescent="0.25">
      <c r="A140" s="26"/>
      <c r="B140" s="96"/>
      <c r="C140" s="27"/>
      <c r="D140" s="27">
        <v>4244</v>
      </c>
      <c r="E140" s="253" t="s">
        <v>170</v>
      </c>
      <c r="F140" s="254"/>
      <c r="G140" s="254"/>
      <c r="H140" s="254"/>
      <c r="I140" s="254"/>
      <c r="J140" s="254"/>
      <c r="K140" s="34">
        <v>0</v>
      </c>
      <c r="L140" s="34">
        <v>0</v>
      </c>
      <c r="M140" s="34">
        <v>0</v>
      </c>
      <c r="N140" s="181" t="str">
        <f t="shared" si="27"/>
        <v>-</v>
      </c>
      <c r="IH140" s="123"/>
    </row>
    <row r="141" spans="1:246" s="122" customFormat="1" ht="15" customHeight="1" x14ac:dyDescent="0.2">
      <c r="A141" s="212" t="s">
        <v>144</v>
      </c>
      <c r="B141" s="213"/>
      <c r="C141" s="213"/>
      <c r="D141" s="213"/>
      <c r="E141" s="213"/>
      <c r="F141" s="213"/>
      <c r="G141" s="213"/>
      <c r="H141" s="213"/>
      <c r="I141" s="213"/>
      <c r="J141" s="214"/>
      <c r="K141" s="184" t="s">
        <v>363</v>
      </c>
      <c r="L141" s="184" t="s">
        <v>362</v>
      </c>
      <c r="M141" s="184" t="s">
        <v>364</v>
      </c>
      <c r="N141" s="204" t="s">
        <v>345</v>
      </c>
      <c r="IH141" s="123"/>
    </row>
    <row r="142" spans="1:246" s="122" customFormat="1" ht="27" customHeight="1" x14ac:dyDescent="0.2">
      <c r="A142" s="215"/>
      <c r="B142" s="216"/>
      <c r="C142" s="216"/>
      <c r="D142" s="216"/>
      <c r="E142" s="216"/>
      <c r="F142" s="216"/>
      <c r="G142" s="216"/>
      <c r="H142" s="216"/>
      <c r="I142" s="216"/>
      <c r="J142" s="217"/>
      <c r="K142" s="185"/>
      <c r="L142" s="185"/>
      <c r="M142" s="185"/>
      <c r="N142" s="211"/>
      <c r="IH142" s="123"/>
    </row>
    <row r="143" spans="1:246" s="122" customFormat="1" ht="15" customHeight="1" x14ac:dyDescent="0.2">
      <c r="A143" s="12"/>
      <c r="B143" s="21"/>
      <c r="C143" s="22">
        <v>425</v>
      </c>
      <c r="D143" s="200" t="s">
        <v>174</v>
      </c>
      <c r="E143" s="200"/>
      <c r="F143" s="200"/>
      <c r="G143" s="200"/>
      <c r="H143" s="200"/>
      <c r="I143" s="200"/>
      <c r="J143" s="201"/>
      <c r="K143" s="33">
        <f>K144+K145+K151+K152+K160+K161+K164+K173+K174</f>
        <v>751188.58000000007</v>
      </c>
      <c r="L143" s="140">
        <f>L144+L145+L151+L152+L160+L161+L164+L173+L174</f>
        <v>842412.75000000012</v>
      </c>
      <c r="M143" s="140">
        <f t="shared" ref="M143" si="40">M144+M145+M151+M152+M160+M161+M164+M173+M174</f>
        <v>936786.37</v>
      </c>
      <c r="N143" s="161">
        <f>IF(L143&gt;0,IF(M143/L143&gt;=100,"&gt;&gt;100",M143/L143*100),"-")</f>
        <v>111.20277678608257</v>
      </c>
      <c r="IH143" s="123"/>
    </row>
    <row r="144" spans="1:246" s="122" customFormat="1" ht="15" customHeight="1" x14ac:dyDescent="0.2">
      <c r="A144" s="35"/>
      <c r="B144" s="36"/>
      <c r="C144" s="41"/>
      <c r="D144" s="41">
        <v>4251</v>
      </c>
      <c r="E144" s="234" t="s">
        <v>175</v>
      </c>
      <c r="F144" s="234"/>
      <c r="G144" s="234"/>
      <c r="H144" s="234"/>
      <c r="I144" s="234"/>
      <c r="J144" s="235"/>
      <c r="K144" s="39">
        <v>23500</v>
      </c>
      <c r="L144" s="141">
        <v>23500</v>
      </c>
      <c r="M144" s="141">
        <v>23538.83</v>
      </c>
      <c r="N144" s="161">
        <f t="shared" ref="N144:N176" si="41">IF(L144&gt;0,IF(M144/L144&gt;=100,"&gt;&gt;100",M144/L144*100),"-")</f>
        <v>100.16523404255319</v>
      </c>
      <c r="IH144" s="123"/>
    </row>
    <row r="145" spans="1:242" s="122" customFormat="1" ht="15" customHeight="1" x14ac:dyDescent="0.2">
      <c r="A145" s="12"/>
      <c r="B145" s="21"/>
      <c r="C145" s="22"/>
      <c r="D145" s="22">
        <v>4252</v>
      </c>
      <c r="E145" s="200" t="s">
        <v>176</v>
      </c>
      <c r="F145" s="200"/>
      <c r="G145" s="200"/>
      <c r="H145" s="200"/>
      <c r="I145" s="200"/>
      <c r="J145" s="201"/>
      <c r="K145" s="33">
        <f t="shared" ref="K145:L145" si="42">SUM(K146:K148)</f>
        <v>477903.89</v>
      </c>
      <c r="L145" s="140">
        <f t="shared" si="42"/>
        <v>503800</v>
      </c>
      <c r="M145" s="140">
        <f>SUM(M146:M148)</f>
        <v>603245.01</v>
      </c>
      <c r="N145" s="161">
        <f t="shared" si="41"/>
        <v>119.73898570861452</v>
      </c>
      <c r="IH145" s="123"/>
    </row>
    <row r="146" spans="1:242" s="122" customFormat="1" ht="15" customHeight="1" x14ac:dyDescent="0.2">
      <c r="A146" s="12"/>
      <c r="B146" s="21"/>
      <c r="C146" s="22"/>
      <c r="D146" s="23"/>
      <c r="E146" s="22">
        <v>42521</v>
      </c>
      <c r="F146" s="200" t="s">
        <v>177</v>
      </c>
      <c r="G146" s="200"/>
      <c r="H146" s="200"/>
      <c r="I146" s="200"/>
      <c r="J146" s="201"/>
      <c r="K146" s="33">
        <v>11641.89</v>
      </c>
      <c r="L146" s="140">
        <v>13000</v>
      </c>
      <c r="M146" s="140">
        <v>13083</v>
      </c>
      <c r="N146" s="161">
        <f t="shared" si="41"/>
        <v>100.63846153846154</v>
      </c>
      <c r="IH146" s="123"/>
    </row>
    <row r="147" spans="1:242" s="122" customFormat="1" ht="15" customHeight="1" x14ac:dyDescent="0.2">
      <c r="A147" s="12"/>
      <c r="B147" s="21"/>
      <c r="C147" s="22"/>
      <c r="D147" s="23"/>
      <c r="E147" s="22">
        <v>42522</v>
      </c>
      <c r="F147" s="200" t="s">
        <v>178</v>
      </c>
      <c r="G147" s="200"/>
      <c r="H147" s="200"/>
      <c r="I147" s="200"/>
      <c r="J147" s="201"/>
      <c r="K147" s="33">
        <v>0</v>
      </c>
      <c r="L147" s="140">
        <v>13000</v>
      </c>
      <c r="M147" s="140">
        <v>15784.57</v>
      </c>
      <c r="N147" s="161">
        <f t="shared" si="41"/>
        <v>121.41976923076922</v>
      </c>
      <c r="IH147" s="123"/>
    </row>
    <row r="148" spans="1:242" s="122" customFormat="1" ht="15" customHeight="1" x14ac:dyDescent="0.2">
      <c r="A148" s="12"/>
      <c r="B148" s="21"/>
      <c r="C148" s="22"/>
      <c r="D148" s="23"/>
      <c r="E148" s="22">
        <v>42523</v>
      </c>
      <c r="F148" s="200" t="s">
        <v>179</v>
      </c>
      <c r="G148" s="200"/>
      <c r="H148" s="200"/>
      <c r="I148" s="200"/>
      <c r="J148" s="201"/>
      <c r="K148" s="33">
        <f t="shared" ref="K148:L148" si="43">K149+K150</f>
        <v>466262</v>
      </c>
      <c r="L148" s="140">
        <f t="shared" si="43"/>
        <v>477800</v>
      </c>
      <c r="M148" s="140">
        <f>M149+M150</f>
        <v>574377.44000000006</v>
      </c>
      <c r="N148" s="161">
        <f t="shared" si="41"/>
        <v>120.21294265383007</v>
      </c>
      <c r="IH148" s="123"/>
    </row>
    <row r="149" spans="1:242" s="122" customFormat="1" ht="15" customHeight="1" x14ac:dyDescent="0.2">
      <c r="A149" s="12"/>
      <c r="B149" s="21"/>
      <c r="C149" s="22"/>
      <c r="D149" s="23"/>
      <c r="E149" s="22"/>
      <c r="F149" s="109">
        <v>425231</v>
      </c>
      <c r="G149" s="201" t="s">
        <v>180</v>
      </c>
      <c r="H149" s="236"/>
      <c r="I149" s="236"/>
      <c r="J149" s="236"/>
      <c r="K149" s="33">
        <v>451562</v>
      </c>
      <c r="L149" s="140">
        <v>461900</v>
      </c>
      <c r="M149" s="140">
        <v>557748.41</v>
      </c>
      <c r="N149" s="161">
        <f t="shared" si="41"/>
        <v>120.75090062784153</v>
      </c>
      <c r="IH149" s="123"/>
    </row>
    <row r="150" spans="1:242" s="122" customFormat="1" ht="15" customHeight="1" x14ac:dyDescent="0.2">
      <c r="A150" s="12"/>
      <c r="B150" s="21"/>
      <c r="C150" s="22"/>
      <c r="D150" s="23"/>
      <c r="E150" s="22"/>
      <c r="F150" s="109">
        <v>425232</v>
      </c>
      <c r="G150" s="201" t="s">
        <v>181</v>
      </c>
      <c r="H150" s="236"/>
      <c r="I150" s="236"/>
      <c r="J150" s="236"/>
      <c r="K150" s="33">
        <v>14700</v>
      </c>
      <c r="L150" s="140">
        <v>15900</v>
      </c>
      <c r="M150" s="140">
        <v>16629.03</v>
      </c>
      <c r="N150" s="161">
        <f t="shared" si="41"/>
        <v>104.58509433962264</v>
      </c>
      <c r="P150" s="139"/>
      <c r="Q150" s="139"/>
      <c r="R150" s="139"/>
      <c r="T150" s="139"/>
      <c r="IH150" s="123"/>
    </row>
    <row r="151" spans="1:242" s="122" customFormat="1" ht="15" customHeight="1" x14ac:dyDescent="0.2">
      <c r="A151" s="44"/>
      <c r="B151" s="45"/>
      <c r="C151" s="46"/>
      <c r="D151" s="46">
        <v>4253</v>
      </c>
      <c r="E151" s="237" t="s">
        <v>182</v>
      </c>
      <c r="F151" s="237"/>
      <c r="G151" s="237"/>
      <c r="H151" s="237"/>
      <c r="I151" s="237"/>
      <c r="J151" s="238"/>
      <c r="K151" s="47">
        <v>21000</v>
      </c>
      <c r="L151" s="142">
        <v>21000</v>
      </c>
      <c r="M151" s="142">
        <v>19242.45</v>
      </c>
      <c r="N151" s="161">
        <f t="shared" si="41"/>
        <v>91.630714285714291</v>
      </c>
      <c r="IH151" s="123"/>
    </row>
    <row r="152" spans="1:242" s="122" customFormat="1" ht="15" customHeight="1" x14ac:dyDescent="0.2">
      <c r="A152" s="12"/>
      <c r="B152" s="21"/>
      <c r="C152" s="22"/>
      <c r="D152" s="22">
        <v>4254</v>
      </c>
      <c r="E152" s="200" t="s">
        <v>183</v>
      </c>
      <c r="F152" s="200"/>
      <c r="G152" s="200"/>
      <c r="H152" s="200"/>
      <c r="I152" s="200"/>
      <c r="J152" s="201"/>
      <c r="K152" s="33">
        <f t="shared" ref="K152:L152" si="44">SUM(K153:K159)</f>
        <v>58822.400000000001</v>
      </c>
      <c r="L152" s="140">
        <f t="shared" si="44"/>
        <v>69022.399999999994</v>
      </c>
      <c r="M152" s="140">
        <f t="shared" ref="M152" si="45">SUM(M153:M159)</f>
        <v>67802.009999999995</v>
      </c>
      <c r="N152" s="161">
        <f t="shared" si="41"/>
        <v>98.231892834789875</v>
      </c>
      <c r="IH152" s="123"/>
    </row>
    <row r="153" spans="1:242" s="122" customFormat="1" ht="15" customHeight="1" x14ac:dyDescent="0.2">
      <c r="A153" s="12"/>
      <c r="B153" s="21"/>
      <c r="C153" s="22"/>
      <c r="D153" s="23"/>
      <c r="E153" s="22">
        <v>42541</v>
      </c>
      <c r="F153" s="200" t="s">
        <v>59</v>
      </c>
      <c r="G153" s="200"/>
      <c r="H153" s="200"/>
      <c r="I153" s="200"/>
      <c r="J153" s="201"/>
      <c r="K153" s="33">
        <v>21900</v>
      </c>
      <c r="L153" s="140">
        <v>19600</v>
      </c>
      <c r="M153" s="140">
        <v>16947.080000000002</v>
      </c>
      <c r="N153" s="161">
        <f t="shared" si="41"/>
        <v>86.464693877551028</v>
      </c>
      <c r="IH153" s="123"/>
    </row>
    <row r="154" spans="1:242" s="122" customFormat="1" ht="15" customHeight="1" x14ac:dyDescent="0.2">
      <c r="A154" s="12"/>
      <c r="B154" s="21"/>
      <c r="C154" s="22"/>
      <c r="D154" s="23"/>
      <c r="E154" s="22">
        <v>42542</v>
      </c>
      <c r="F154" s="200" t="s">
        <v>184</v>
      </c>
      <c r="G154" s="200"/>
      <c r="H154" s="200"/>
      <c r="I154" s="200"/>
      <c r="J154" s="201"/>
      <c r="K154" s="33">
        <v>34500</v>
      </c>
      <c r="L154" s="140">
        <v>48000</v>
      </c>
      <c r="M154" s="140">
        <v>49242.26</v>
      </c>
      <c r="N154" s="161">
        <f t="shared" si="41"/>
        <v>102.58804166666667</v>
      </c>
      <c r="IH154" s="123"/>
    </row>
    <row r="155" spans="1:242" s="122" customFormat="1" ht="15" customHeight="1" x14ac:dyDescent="0.2">
      <c r="A155" s="12"/>
      <c r="B155" s="21"/>
      <c r="C155" s="22"/>
      <c r="D155" s="23"/>
      <c r="E155" s="22" t="s">
        <v>185</v>
      </c>
      <c r="F155" s="200" t="s">
        <v>186</v>
      </c>
      <c r="G155" s="200"/>
      <c r="H155" s="200"/>
      <c r="I155" s="200"/>
      <c r="J155" s="201"/>
      <c r="K155" s="33">
        <v>2000</v>
      </c>
      <c r="L155" s="140">
        <v>1000</v>
      </c>
      <c r="M155" s="140">
        <v>1190.27</v>
      </c>
      <c r="N155" s="161">
        <f t="shared" si="41"/>
        <v>119.02699999999999</v>
      </c>
      <c r="IH155" s="123"/>
    </row>
    <row r="156" spans="1:242" s="122" customFormat="1" ht="15" customHeight="1" x14ac:dyDescent="0.2">
      <c r="A156" s="12"/>
      <c r="B156" s="21"/>
      <c r="C156" s="22"/>
      <c r="D156" s="23"/>
      <c r="E156" s="22" t="s">
        <v>187</v>
      </c>
      <c r="F156" s="200" t="s">
        <v>188</v>
      </c>
      <c r="G156" s="200"/>
      <c r="H156" s="200"/>
      <c r="I156" s="200"/>
      <c r="J156" s="201"/>
      <c r="K156" s="33">
        <v>422.4</v>
      </c>
      <c r="L156" s="140">
        <v>422.4</v>
      </c>
      <c r="M156" s="140">
        <v>422.4</v>
      </c>
      <c r="N156" s="161">
        <f t="shared" si="41"/>
        <v>100</v>
      </c>
      <c r="IH156" s="123"/>
    </row>
    <row r="157" spans="1:242" s="122" customFormat="1" ht="15" customHeight="1" x14ac:dyDescent="0.2">
      <c r="A157" s="12"/>
      <c r="B157" s="21"/>
      <c r="C157" s="22"/>
      <c r="D157" s="23"/>
      <c r="E157" s="22" t="s">
        <v>189</v>
      </c>
      <c r="F157" s="200" t="s">
        <v>190</v>
      </c>
      <c r="G157" s="200"/>
      <c r="H157" s="200"/>
      <c r="I157" s="200"/>
      <c r="J157" s="201"/>
      <c r="K157" s="33">
        <v>0</v>
      </c>
      <c r="L157" s="140">
        <v>0</v>
      </c>
      <c r="M157" s="140">
        <v>0</v>
      </c>
      <c r="N157" s="161" t="str">
        <f t="shared" si="41"/>
        <v>-</v>
      </c>
      <c r="IH157" s="123"/>
    </row>
    <row r="158" spans="1:242" s="122" customFormat="1" ht="15" customHeight="1" x14ac:dyDescent="0.2">
      <c r="A158" s="12"/>
      <c r="B158" s="21"/>
      <c r="C158" s="22"/>
      <c r="D158" s="23"/>
      <c r="E158" s="22" t="s">
        <v>191</v>
      </c>
      <c r="F158" s="200" t="s">
        <v>192</v>
      </c>
      <c r="G158" s="200"/>
      <c r="H158" s="200"/>
      <c r="I158" s="200"/>
      <c r="J158" s="201"/>
      <c r="K158" s="33">
        <v>0</v>
      </c>
      <c r="L158" s="140">
        <v>0</v>
      </c>
      <c r="M158" s="140">
        <v>0</v>
      </c>
      <c r="N158" s="161" t="str">
        <f t="shared" si="41"/>
        <v>-</v>
      </c>
      <c r="IH158" s="123"/>
    </row>
    <row r="159" spans="1:242" s="122" customFormat="1" ht="15" customHeight="1" x14ac:dyDescent="0.2">
      <c r="A159" s="12"/>
      <c r="B159" s="21"/>
      <c r="C159" s="22"/>
      <c r="D159" s="23"/>
      <c r="E159" s="22" t="s">
        <v>193</v>
      </c>
      <c r="F159" s="200" t="s">
        <v>194</v>
      </c>
      <c r="G159" s="200"/>
      <c r="H159" s="200"/>
      <c r="I159" s="200"/>
      <c r="J159" s="201"/>
      <c r="K159" s="33">
        <v>0</v>
      </c>
      <c r="L159" s="140">
        <v>0</v>
      </c>
      <c r="M159" s="140">
        <v>0</v>
      </c>
      <c r="N159" s="161" t="str">
        <f t="shared" si="41"/>
        <v>-</v>
      </c>
      <c r="IH159" s="123"/>
    </row>
    <row r="160" spans="1:242" s="122" customFormat="1" ht="15" customHeight="1" x14ac:dyDescent="0.2">
      <c r="A160" s="12"/>
      <c r="B160" s="21"/>
      <c r="C160" s="22"/>
      <c r="D160" s="22">
        <v>4255</v>
      </c>
      <c r="E160" s="200" t="s">
        <v>195</v>
      </c>
      <c r="F160" s="200"/>
      <c r="G160" s="200"/>
      <c r="H160" s="200"/>
      <c r="I160" s="200"/>
      <c r="J160" s="201"/>
      <c r="K160" s="33">
        <v>22162.29</v>
      </c>
      <c r="L160" s="140">
        <v>50926.04</v>
      </c>
      <c r="M160" s="140">
        <v>51280.41</v>
      </c>
      <c r="N160" s="161">
        <f t="shared" si="41"/>
        <v>100.69585225947276</v>
      </c>
      <c r="IH160" s="123"/>
    </row>
    <row r="161" spans="1:242" s="122" customFormat="1" ht="15" customHeight="1" x14ac:dyDescent="0.2">
      <c r="A161" s="12"/>
      <c r="B161" s="21"/>
      <c r="C161" s="22"/>
      <c r="D161" s="22">
        <v>4256</v>
      </c>
      <c r="E161" s="201" t="s">
        <v>196</v>
      </c>
      <c r="F161" s="236"/>
      <c r="G161" s="236"/>
      <c r="H161" s="236"/>
      <c r="I161" s="236"/>
      <c r="J161" s="236"/>
      <c r="K161" s="33">
        <f>SUM(K162:K163)</f>
        <v>1800</v>
      </c>
      <c r="L161" s="140">
        <f>SUM(L162:L163)</f>
        <v>2380</v>
      </c>
      <c r="M161" s="140">
        <f>SUM(M162:M163)</f>
        <v>2380</v>
      </c>
      <c r="N161" s="161">
        <f t="shared" si="41"/>
        <v>100</v>
      </c>
      <c r="IH161" s="123"/>
    </row>
    <row r="162" spans="1:242" s="122" customFormat="1" ht="15" customHeight="1" x14ac:dyDescent="0.2">
      <c r="A162" s="12"/>
      <c r="B162" s="21"/>
      <c r="C162" s="22"/>
      <c r="D162" s="22"/>
      <c r="E162" s="108">
        <v>42561</v>
      </c>
      <c r="F162" s="201" t="s">
        <v>342</v>
      </c>
      <c r="G162" s="243"/>
      <c r="H162" s="243"/>
      <c r="I162" s="243"/>
      <c r="J162" s="244"/>
      <c r="K162" s="33">
        <v>0</v>
      </c>
      <c r="L162" s="140">
        <v>0</v>
      </c>
      <c r="M162" s="140">
        <v>0</v>
      </c>
      <c r="N162" s="161" t="str">
        <f t="shared" si="41"/>
        <v>-</v>
      </c>
      <c r="IH162" s="123"/>
    </row>
    <row r="163" spans="1:242" s="122" customFormat="1" ht="15" customHeight="1" x14ac:dyDescent="0.2">
      <c r="A163" s="12"/>
      <c r="B163" s="21"/>
      <c r="C163" s="22"/>
      <c r="D163" s="22"/>
      <c r="E163" s="108">
        <v>42562</v>
      </c>
      <c r="F163" s="201" t="s">
        <v>197</v>
      </c>
      <c r="G163" s="243"/>
      <c r="H163" s="243"/>
      <c r="I163" s="243"/>
      <c r="J163" s="244"/>
      <c r="K163" s="33">
        <v>1800</v>
      </c>
      <c r="L163" s="140">
        <v>2380</v>
      </c>
      <c r="M163" s="140">
        <v>2380</v>
      </c>
      <c r="N163" s="161">
        <f t="shared" si="41"/>
        <v>100</v>
      </c>
      <c r="IH163" s="123"/>
    </row>
    <row r="164" spans="1:242" s="122" customFormat="1" ht="15" customHeight="1" x14ac:dyDescent="0.2">
      <c r="A164" s="44"/>
      <c r="B164" s="45"/>
      <c r="C164" s="46"/>
      <c r="D164" s="46">
        <v>4257</v>
      </c>
      <c r="E164" s="237" t="s">
        <v>198</v>
      </c>
      <c r="F164" s="237"/>
      <c r="G164" s="237"/>
      <c r="H164" s="237"/>
      <c r="I164" s="237"/>
      <c r="J164" s="238"/>
      <c r="K164" s="47">
        <f>SUM(K165:K172)</f>
        <v>110150</v>
      </c>
      <c r="L164" s="142">
        <f>SUM(L165:L172)</f>
        <v>136370.63</v>
      </c>
      <c r="M164" s="142">
        <f>SUM(M165:M172)</f>
        <v>130034.38</v>
      </c>
      <c r="N164" s="161">
        <f t="shared" si="41"/>
        <v>95.353654962215842</v>
      </c>
      <c r="IH164" s="123"/>
    </row>
    <row r="165" spans="1:242" s="122" customFormat="1" ht="15" customHeight="1" x14ac:dyDescent="0.2">
      <c r="A165" s="44"/>
      <c r="B165" s="45"/>
      <c r="C165" s="46"/>
      <c r="D165" s="56"/>
      <c r="E165" s="46">
        <v>42571</v>
      </c>
      <c r="F165" s="237" t="s">
        <v>199</v>
      </c>
      <c r="G165" s="237"/>
      <c r="H165" s="237"/>
      <c r="I165" s="237"/>
      <c r="J165" s="238"/>
      <c r="K165" s="47">
        <v>24000</v>
      </c>
      <c r="L165" s="142">
        <v>22120.53</v>
      </c>
      <c r="M165" s="142">
        <v>22120.53</v>
      </c>
      <c r="N165" s="161">
        <f t="shared" si="41"/>
        <v>100</v>
      </c>
      <c r="IH165" s="123"/>
    </row>
    <row r="166" spans="1:242" s="122" customFormat="1" ht="15" customHeight="1" x14ac:dyDescent="0.2">
      <c r="A166" s="12"/>
      <c r="B166" s="21"/>
      <c r="C166" s="22"/>
      <c r="D166" s="23"/>
      <c r="E166" s="22" t="s">
        <v>200</v>
      </c>
      <c r="F166" s="200" t="s">
        <v>201</v>
      </c>
      <c r="G166" s="200"/>
      <c r="H166" s="200"/>
      <c r="I166" s="200"/>
      <c r="J166" s="201"/>
      <c r="K166" s="33">
        <v>19000</v>
      </c>
      <c r="L166" s="140">
        <v>42525.1</v>
      </c>
      <c r="M166" s="140">
        <v>42737.599999999999</v>
      </c>
      <c r="N166" s="161">
        <f t="shared" si="41"/>
        <v>100.49970488017665</v>
      </c>
      <c r="IH166" s="123"/>
    </row>
    <row r="167" spans="1:242" s="122" customFormat="1" ht="15" customHeight="1" x14ac:dyDescent="0.2">
      <c r="A167" s="44"/>
      <c r="B167" s="45"/>
      <c r="C167" s="46"/>
      <c r="D167" s="56"/>
      <c r="E167" s="46" t="s">
        <v>202</v>
      </c>
      <c r="F167" s="237" t="s">
        <v>203</v>
      </c>
      <c r="G167" s="237"/>
      <c r="H167" s="237"/>
      <c r="I167" s="237"/>
      <c r="J167" s="238"/>
      <c r="K167" s="47">
        <v>4650</v>
      </c>
      <c r="L167" s="142">
        <v>4500</v>
      </c>
      <c r="M167" s="142">
        <v>4500</v>
      </c>
      <c r="N167" s="161">
        <f t="shared" si="41"/>
        <v>100</v>
      </c>
      <c r="IH167" s="123"/>
    </row>
    <row r="168" spans="1:242" s="122" customFormat="1" ht="15" customHeight="1" x14ac:dyDescent="0.2">
      <c r="A168" s="12"/>
      <c r="B168" s="21"/>
      <c r="C168" s="22"/>
      <c r="D168" s="23"/>
      <c r="E168" s="22" t="s">
        <v>204</v>
      </c>
      <c r="F168" s="200" t="s">
        <v>205</v>
      </c>
      <c r="G168" s="200"/>
      <c r="H168" s="200"/>
      <c r="I168" s="200"/>
      <c r="J168" s="201"/>
      <c r="K168" s="33">
        <v>22500</v>
      </c>
      <c r="L168" s="140">
        <v>24375</v>
      </c>
      <c r="M168" s="140">
        <v>24375</v>
      </c>
      <c r="N168" s="161">
        <f t="shared" si="41"/>
        <v>100</v>
      </c>
      <c r="IH168" s="123"/>
    </row>
    <row r="169" spans="1:242" s="122" customFormat="1" ht="15" customHeight="1" x14ac:dyDescent="0.2">
      <c r="A169" s="44"/>
      <c r="B169" s="45"/>
      <c r="C169" s="46"/>
      <c r="D169" s="56"/>
      <c r="E169" s="46" t="s">
        <v>206</v>
      </c>
      <c r="F169" s="237" t="s">
        <v>207</v>
      </c>
      <c r="G169" s="237"/>
      <c r="H169" s="237"/>
      <c r="I169" s="237"/>
      <c r="J169" s="238"/>
      <c r="K169" s="47">
        <v>0</v>
      </c>
      <c r="L169" s="142">
        <v>0</v>
      </c>
      <c r="M169" s="142">
        <v>0</v>
      </c>
      <c r="N169" s="161" t="str">
        <f t="shared" si="41"/>
        <v>-</v>
      </c>
      <c r="IH169" s="123"/>
    </row>
    <row r="170" spans="1:242" s="122" customFormat="1" ht="15" customHeight="1" x14ac:dyDescent="0.2">
      <c r="A170" s="12"/>
      <c r="B170" s="21"/>
      <c r="C170" s="22"/>
      <c r="D170" s="23"/>
      <c r="E170" s="22" t="s">
        <v>208</v>
      </c>
      <c r="F170" s="200" t="s">
        <v>209</v>
      </c>
      <c r="G170" s="200"/>
      <c r="H170" s="200"/>
      <c r="I170" s="200"/>
      <c r="J170" s="201"/>
      <c r="K170" s="33">
        <v>0</v>
      </c>
      <c r="L170" s="140">
        <v>0</v>
      </c>
      <c r="M170" s="140">
        <v>0</v>
      </c>
      <c r="N170" s="161" t="str">
        <f t="shared" si="41"/>
        <v>-</v>
      </c>
      <c r="IH170" s="123"/>
    </row>
    <row r="171" spans="1:242" s="122" customFormat="1" ht="15" customHeight="1" x14ac:dyDescent="0.2">
      <c r="A171" s="12"/>
      <c r="B171" s="21"/>
      <c r="C171" s="22"/>
      <c r="D171" s="23"/>
      <c r="E171" s="22" t="s">
        <v>210</v>
      </c>
      <c r="F171" s="200" t="s">
        <v>211</v>
      </c>
      <c r="G171" s="200"/>
      <c r="H171" s="200"/>
      <c r="I171" s="200"/>
      <c r="J171" s="201"/>
      <c r="K171" s="33">
        <v>30000</v>
      </c>
      <c r="L171" s="140">
        <v>28000</v>
      </c>
      <c r="M171" s="140">
        <v>21388.75</v>
      </c>
      <c r="N171" s="161">
        <f t="shared" si="41"/>
        <v>76.388392857142861</v>
      </c>
      <c r="O171" s="139"/>
      <c r="P171" s="139"/>
      <c r="Q171" s="139"/>
      <c r="IH171" s="123"/>
    </row>
    <row r="172" spans="1:242" s="122" customFormat="1" ht="15" customHeight="1" x14ac:dyDescent="0.2">
      <c r="A172" s="12"/>
      <c r="B172" s="21"/>
      <c r="C172" s="22"/>
      <c r="D172" s="23"/>
      <c r="E172" s="22" t="s">
        <v>212</v>
      </c>
      <c r="F172" s="200" t="s">
        <v>213</v>
      </c>
      <c r="G172" s="200"/>
      <c r="H172" s="200"/>
      <c r="I172" s="200"/>
      <c r="J172" s="201"/>
      <c r="K172" s="33">
        <v>10000</v>
      </c>
      <c r="L172" s="140">
        <v>14850</v>
      </c>
      <c r="M172" s="140">
        <v>14912.5</v>
      </c>
      <c r="N172" s="161">
        <f t="shared" si="41"/>
        <v>100.4208754208754</v>
      </c>
      <c r="IH172" s="123"/>
    </row>
    <row r="173" spans="1:242" s="122" customFormat="1" ht="15" customHeight="1" x14ac:dyDescent="0.2">
      <c r="A173" s="44"/>
      <c r="B173" s="45"/>
      <c r="C173" s="46"/>
      <c r="D173" s="46">
        <v>4258</v>
      </c>
      <c r="E173" s="237" t="s">
        <v>214</v>
      </c>
      <c r="F173" s="237"/>
      <c r="G173" s="237"/>
      <c r="H173" s="237"/>
      <c r="I173" s="237"/>
      <c r="J173" s="238"/>
      <c r="K173" s="47">
        <v>9000</v>
      </c>
      <c r="L173" s="142">
        <v>8920.52</v>
      </c>
      <c r="M173" s="142">
        <v>12203.79</v>
      </c>
      <c r="N173" s="161">
        <f t="shared" si="41"/>
        <v>136.80581401084243</v>
      </c>
      <c r="IH173" s="123"/>
    </row>
    <row r="174" spans="1:242" s="124" customFormat="1" ht="15" customHeight="1" x14ac:dyDescent="0.2">
      <c r="A174" s="12"/>
      <c r="B174" s="21"/>
      <c r="C174" s="22"/>
      <c r="D174" s="22">
        <v>4259</v>
      </c>
      <c r="E174" s="200" t="s">
        <v>215</v>
      </c>
      <c r="F174" s="200"/>
      <c r="G174" s="200"/>
      <c r="H174" s="200"/>
      <c r="I174" s="200"/>
      <c r="J174" s="201"/>
      <c r="K174" s="33">
        <f t="shared" ref="K174:L174" si="46">SUM(K175:K181)</f>
        <v>26850</v>
      </c>
      <c r="L174" s="140">
        <f t="shared" si="46"/>
        <v>26493.16</v>
      </c>
      <c r="M174" s="140">
        <f t="shared" ref="M174" si="47">SUM(M175:M181)</f>
        <v>27059.489999999998</v>
      </c>
      <c r="N174" s="161">
        <f t="shared" si="41"/>
        <v>102.13764609431264</v>
      </c>
      <c r="IH174" s="125"/>
    </row>
    <row r="175" spans="1:242" s="124" customFormat="1" ht="15" customHeight="1" x14ac:dyDescent="0.2">
      <c r="A175" s="12"/>
      <c r="B175" s="21"/>
      <c r="C175" s="22"/>
      <c r="D175" s="23"/>
      <c r="E175" s="22">
        <v>42591</v>
      </c>
      <c r="F175" s="200" t="s">
        <v>216</v>
      </c>
      <c r="G175" s="200"/>
      <c r="H175" s="200"/>
      <c r="I175" s="200"/>
      <c r="J175" s="201"/>
      <c r="K175" s="33">
        <v>18850</v>
      </c>
      <c r="L175" s="140">
        <v>18850</v>
      </c>
      <c r="M175" s="140">
        <v>18882.14</v>
      </c>
      <c r="N175" s="161">
        <f t="shared" si="41"/>
        <v>100.17050397877985</v>
      </c>
      <c r="IH175" s="125"/>
    </row>
    <row r="176" spans="1:242" s="124" customFormat="1" ht="16.5" customHeight="1" thickBot="1" x14ac:dyDescent="0.25">
      <c r="A176" s="26"/>
      <c r="B176" s="96"/>
      <c r="C176" s="27"/>
      <c r="D176" s="97"/>
      <c r="E176" s="27">
        <v>42592</v>
      </c>
      <c r="F176" s="301" t="s">
        <v>217</v>
      </c>
      <c r="G176" s="301"/>
      <c r="H176" s="301"/>
      <c r="I176" s="301"/>
      <c r="J176" s="253"/>
      <c r="K176" s="34">
        <v>0</v>
      </c>
      <c r="L176" s="143">
        <v>0</v>
      </c>
      <c r="M176" s="143">
        <v>0</v>
      </c>
      <c r="N176" s="182" t="str">
        <f t="shared" si="41"/>
        <v>-</v>
      </c>
      <c r="IH176" s="125"/>
    </row>
    <row r="177" spans="1:242" s="124" customFormat="1" ht="15" customHeight="1" x14ac:dyDescent="0.2">
      <c r="A177" s="212" t="s">
        <v>144</v>
      </c>
      <c r="B177" s="213"/>
      <c r="C177" s="213"/>
      <c r="D177" s="213"/>
      <c r="E177" s="213"/>
      <c r="F177" s="213"/>
      <c r="G177" s="213"/>
      <c r="H177" s="213"/>
      <c r="I177" s="213"/>
      <c r="J177" s="214"/>
      <c r="K177" s="184" t="s">
        <v>363</v>
      </c>
      <c r="L177" s="184" t="s">
        <v>362</v>
      </c>
      <c r="M177" s="184" t="s">
        <v>364</v>
      </c>
      <c r="N177" s="242" t="s">
        <v>345</v>
      </c>
      <c r="IH177" s="125"/>
    </row>
    <row r="178" spans="1:242" s="124" customFormat="1" ht="27" customHeight="1" x14ac:dyDescent="0.2">
      <c r="A178" s="215"/>
      <c r="B178" s="216"/>
      <c r="C178" s="216"/>
      <c r="D178" s="216"/>
      <c r="E178" s="216"/>
      <c r="F178" s="216"/>
      <c r="G178" s="216"/>
      <c r="H178" s="216"/>
      <c r="I178" s="216"/>
      <c r="J178" s="217"/>
      <c r="K178" s="185"/>
      <c r="L178" s="185"/>
      <c r="M178" s="185"/>
      <c r="N178" s="205"/>
      <c r="O178" s="152"/>
      <c r="IH178" s="125"/>
    </row>
    <row r="179" spans="1:242" s="124" customFormat="1" ht="15" customHeight="1" x14ac:dyDescent="0.2">
      <c r="A179" s="12"/>
      <c r="B179" s="21"/>
      <c r="C179" s="22"/>
      <c r="D179" s="23"/>
      <c r="E179" s="22">
        <v>42593</v>
      </c>
      <c r="F179" s="200" t="s">
        <v>341</v>
      </c>
      <c r="G179" s="200"/>
      <c r="H179" s="200"/>
      <c r="I179" s="200"/>
      <c r="J179" s="201"/>
      <c r="K179" s="33">
        <v>0</v>
      </c>
      <c r="L179" s="140">
        <v>0</v>
      </c>
      <c r="M179" s="140">
        <v>0</v>
      </c>
      <c r="N179" s="161" t="str">
        <f>IF(L179&gt;0,IF(M179/L179&gt;=100,"&gt;&gt;100",M179/L179*100),"-")</f>
        <v>-</v>
      </c>
      <c r="O179" s="152"/>
      <c r="IH179" s="125"/>
    </row>
    <row r="180" spans="1:242" s="124" customFormat="1" ht="15" customHeight="1" x14ac:dyDescent="0.2">
      <c r="A180" s="12"/>
      <c r="B180" s="21"/>
      <c r="C180" s="22"/>
      <c r="D180" s="23"/>
      <c r="E180" s="22">
        <v>42594</v>
      </c>
      <c r="F180" s="200" t="s">
        <v>218</v>
      </c>
      <c r="G180" s="200"/>
      <c r="H180" s="200"/>
      <c r="I180" s="200"/>
      <c r="J180" s="201"/>
      <c r="K180" s="33">
        <v>3000</v>
      </c>
      <c r="L180" s="140">
        <v>2243.16</v>
      </c>
      <c r="M180" s="140">
        <v>2368.16</v>
      </c>
      <c r="N180" s="161">
        <f t="shared" ref="N180:N213" si="48">IF(L180&gt;0,IF(M180/L180&gt;=100,"&gt;&gt;100",M180/L180*100),"-")</f>
        <v>105.57249594322296</v>
      </c>
      <c r="O180" s="152"/>
      <c r="P180" s="126"/>
      <c r="IH180" s="125"/>
    </row>
    <row r="181" spans="1:242" s="124" customFormat="1" ht="15" customHeight="1" x14ac:dyDescent="0.2">
      <c r="A181" s="12"/>
      <c r="B181" s="21"/>
      <c r="C181" s="22"/>
      <c r="D181" s="23"/>
      <c r="E181" s="22">
        <v>42595</v>
      </c>
      <c r="F181" s="200" t="s">
        <v>67</v>
      </c>
      <c r="G181" s="200"/>
      <c r="H181" s="200"/>
      <c r="I181" s="200"/>
      <c r="J181" s="201"/>
      <c r="K181" s="33">
        <v>5000</v>
      </c>
      <c r="L181" s="140">
        <v>5400</v>
      </c>
      <c r="M181" s="140">
        <v>5809.19</v>
      </c>
      <c r="N181" s="161">
        <f t="shared" si="48"/>
        <v>107.57759259259258</v>
      </c>
      <c r="O181" s="153"/>
      <c r="IH181" s="125"/>
    </row>
    <row r="182" spans="1:242" s="124" customFormat="1" ht="15" customHeight="1" x14ac:dyDescent="0.2">
      <c r="A182" s="12"/>
      <c r="B182" s="21"/>
      <c r="C182" s="22">
        <v>426</v>
      </c>
      <c r="D182" s="200" t="s">
        <v>219</v>
      </c>
      <c r="E182" s="200"/>
      <c r="F182" s="200"/>
      <c r="G182" s="200"/>
      <c r="H182" s="200"/>
      <c r="I182" s="200"/>
      <c r="J182" s="201"/>
      <c r="K182" s="33">
        <f>SUM(K183:K189)</f>
        <v>143200</v>
      </c>
      <c r="L182" s="140">
        <f>SUM(L183:L189)</f>
        <v>127300</v>
      </c>
      <c r="M182" s="140">
        <f>SUM(M183:M189)</f>
        <v>131310</v>
      </c>
      <c r="N182" s="161">
        <f t="shared" si="48"/>
        <v>103.15003927729771</v>
      </c>
      <c r="O182" s="152"/>
      <c r="IH182" s="125"/>
    </row>
    <row r="183" spans="1:242" s="124" customFormat="1" ht="15" customHeight="1" x14ac:dyDescent="0.2">
      <c r="A183" s="12"/>
      <c r="B183" s="21"/>
      <c r="C183" s="22"/>
      <c r="D183" s="22">
        <v>4261</v>
      </c>
      <c r="E183" s="200" t="s">
        <v>220</v>
      </c>
      <c r="F183" s="200"/>
      <c r="G183" s="200"/>
      <c r="H183" s="200"/>
      <c r="I183" s="200"/>
      <c r="J183" s="201"/>
      <c r="K183" s="33">
        <v>12900</v>
      </c>
      <c r="L183" s="140">
        <v>12900</v>
      </c>
      <c r="M183" s="140">
        <v>13616.54</v>
      </c>
      <c r="N183" s="161">
        <f t="shared" si="48"/>
        <v>105.55457364341085</v>
      </c>
      <c r="O183" s="152"/>
      <c r="IH183" s="125"/>
    </row>
    <row r="184" spans="1:242" s="124" customFormat="1" ht="15" customHeight="1" x14ac:dyDescent="0.2">
      <c r="A184" s="12"/>
      <c r="B184" s="21"/>
      <c r="C184" s="22"/>
      <c r="D184" s="23"/>
      <c r="E184" s="22" t="s">
        <v>221</v>
      </c>
      <c r="F184" s="200" t="s">
        <v>222</v>
      </c>
      <c r="G184" s="200"/>
      <c r="H184" s="200"/>
      <c r="I184" s="200"/>
      <c r="J184" s="201"/>
      <c r="K184" s="33">
        <v>20000</v>
      </c>
      <c r="L184" s="140">
        <v>20000</v>
      </c>
      <c r="M184" s="140">
        <v>18127.04</v>
      </c>
      <c r="N184" s="161">
        <f t="shared" si="48"/>
        <v>90.635199999999998</v>
      </c>
      <c r="O184" s="152"/>
      <c r="IH184" s="125"/>
    </row>
    <row r="185" spans="1:242" s="124" customFormat="1" ht="15" customHeight="1" x14ac:dyDescent="0.2">
      <c r="A185" s="12"/>
      <c r="B185" s="21"/>
      <c r="C185" s="22"/>
      <c r="D185" s="22">
        <v>4262</v>
      </c>
      <c r="E185" s="200" t="s">
        <v>223</v>
      </c>
      <c r="F185" s="200"/>
      <c r="G185" s="200"/>
      <c r="H185" s="200"/>
      <c r="I185" s="200"/>
      <c r="J185" s="201"/>
      <c r="K185" s="33">
        <v>8900</v>
      </c>
      <c r="L185" s="140">
        <v>8900</v>
      </c>
      <c r="M185" s="140">
        <v>6601.63</v>
      </c>
      <c r="N185" s="161">
        <f t="shared" si="48"/>
        <v>74.175617977528091</v>
      </c>
      <c r="O185" s="152"/>
      <c r="IH185" s="125"/>
    </row>
    <row r="186" spans="1:242" s="124" customFormat="1" ht="15" customHeight="1" x14ac:dyDescent="0.2">
      <c r="A186" s="35"/>
      <c r="B186" s="36"/>
      <c r="C186" s="22"/>
      <c r="D186" s="22">
        <v>4263</v>
      </c>
      <c r="E186" s="200" t="s">
        <v>224</v>
      </c>
      <c r="F186" s="200"/>
      <c r="G186" s="200"/>
      <c r="H186" s="200"/>
      <c r="I186" s="200"/>
      <c r="J186" s="307"/>
      <c r="K186" s="33">
        <v>45000</v>
      </c>
      <c r="L186" s="140">
        <v>45000</v>
      </c>
      <c r="M186" s="140">
        <v>51251.89</v>
      </c>
      <c r="N186" s="161">
        <f t="shared" si="48"/>
        <v>113.8930888888889</v>
      </c>
      <c r="O186" s="152"/>
      <c r="IH186" s="125"/>
    </row>
    <row r="187" spans="1:242" s="124" customFormat="1" ht="15" customHeight="1" x14ac:dyDescent="0.2">
      <c r="A187" s="35"/>
      <c r="B187" s="21"/>
      <c r="C187" s="61"/>
      <c r="D187" s="99"/>
      <c r="E187" s="100" t="s">
        <v>225</v>
      </c>
      <c r="F187" s="201" t="s">
        <v>226</v>
      </c>
      <c r="G187" s="236"/>
      <c r="H187" s="236"/>
      <c r="I187" s="236"/>
      <c r="J187" s="308"/>
      <c r="K187" s="33">
        <v>11900</v>
      </c>
      <c r="L187" s="140">
        <v>10000</v>
      </c>
      <c r="M187" s="140">
        <v>10026.73</v>
      </c>
      <c r="N187" s="161">
        <f t="shared" si="48"/>
        <v>100.26729999999999</v>
      </c>
      <c r="O187" s="152"/>
      <c r="IH187" s="125"/>
    </row>
    <row r="188" spans="1:242" s="124" customFormat="1" ht="15" customHeight="1" x14ac:dyDescent="0.2">
      <c r="A188" s="12"/>
      <c r="B188" s="45"/>
      <c r="C188" s="22"/>
      <c r="D188" s="22">
        <v>4264</v>
      </c>
      <c r="E188" s="200" t="s">
        <v>227</v>
      </c>
      <c r="F188" s="200"/>
      <c r="G188" s="200"/>
      <c r="H188" s="200"/>
      <c r="I188" s="200"/>
      <c r="J188" s="307"/>
      <c r="K188" s="33">
        <v>14500</v>
      </c>
      <c r="L188" s="140">
        <v>14500</v>
      </c>
      <c r="M188" s="140">
        <v>15734.11</v>
      </c>
      <c r="N188" s="161">
        <f t="shared" si="48"/>
        <v>108.51110344827586</v>
      </c>
      <c r="O188" s="153"/>
      <c r="IH188" s="125"/>
    </row>
    <row r="189" spans="1:242" s="124" customFormat="1" ht="15" customHeight="1" x14ac:dyDescent="0.2">
      <c r="A189" s="12"/>
      <c r="B189" s="45"/>
      <c r="C189" s="22"/>
      <c r="D189" s="22" t="s">
        <v>228</v>
      </c>
      <c r="E189" s="201" t="s">
        <v>229</v>
      </c>
      <c r="F189" s="236"/>
      <c r="G189" s="236"/>
      <c r="H189" s="236"/>
      <c r="I189" s="236"/>
      <c r="J189" s="308"/>
      <c r="K189" s="33">
        <v>30000</v>
      </c>
      <c r="L189" s="140">
        <v>16000</v>
      </c>
      <c r="M189" s="140">
        <v>15952.06</v>
      </c>
      <c r="N189" s="161">
        <f t="shared" si="48"/>
        <v>99.700374999999994</v>
      </c>
      <c r="O189" s="152"/>
      <c r="IH189" s="125"/>
    </row>
    <row r="190" spans="1:242" s="124" customFormat="1" ht="15" customHeight="1" x14ac:dyDescent="0.2">
      <c r="A190" s="12"/>
      <c r="B190" s="21"/>
      <c r="C190" s="22">
        <v>429</v>
      </c>
      <c r="D190" s="200" t="s">
        <v>230</v>
      </c>
      <c r="E190" s="200"/>
      <c r="F190" s="200"/>
      <c r="G190" s="200"/>
      <c r="H190" s="200"/>
      <c r="I190" s="200"/>
      <c r="J190" s="201"/>
      <c r="K190" s="33">
        <f>SUM(K191:K195)</f>
        <v>35430</v>
      </c>
      <c r="L190" s="140">
        <f>SUM(L191:L195)</f>
        <v>37195.449999999997</v>
      </c>
      <c r="M190" s="140">
        <f t="shared" ref="M190" si="49">SUM(M191:M195)</f>
        <v>44779.840000000004</v>
      </c>
      <c r="N190" s="161">
        <f t="shared" si="48"/>
        <v>120.39063917764136</v>
      </c>
      <c r="O190" s="152"/>
      <c r="IH190" s="125"/>
    </row>
    <row r="191" spans="1:242" s="124" customFormat="1" ht="15" customHeight="1" x14ac:dyDescent="0.2">
      <c r="A191" s="44"/>
      <c r="B191" s="45"/>
      <c r="C191" s="46"/>
      <c r="D191" s="46">
        <v>4291</v>
      </c>
      <c r="E191" s="237" t="s">
        <v>231</v>
      </c>
      <c r="F191" s="237"/>
      <c r="G191" s="237"/>
      <c r="H191" s="237"/>
      <c r="I191" s="237"/>
      <c r="J191" s="238"/>
      <c r="K191" s="47">
        <v>23000</v>
      </c>
      <c r="L191" s="142">
        <v>24796.45</v>
      </c>
      <c r="M191" s="142">
        <v>33904.94</v>
      </c>
      <c r="N191" s="161">
        <f t="shared" si="48"/>
        <v>136.73304041505943</v>
      </c>
      <c r="O191" s="154"/>
      <c r="IH191" s="125"/>
    </row>
    <row r="192" spans="1:242" s="124" customFormat="1" ht="15" customHeight="1" x14ac:dyDescent="0.2">
      <c r="A192" s="12"/>
      <c r="B192" s="21"/>
      <c r="C192" s="22"/>
      <c r="D192" s="22">
        <v>4292</v>
      </c>
      <c r="E192" s="200" t="s">
        <v>232</v>
      </c>
      <c r="F192" s="200"/>
      <c r="G192" s="200"/>
      <c r="H192" s="200"/>
      <c r="I192" s="200"/>
      <c r="J192" s="201"/>
      <c r="K192" s="33">
        <v>10000</v>
      </c>
      <c r="L192" s="140">
        <v>10000</v>
      </c>
      <c r="M192" s="140">
        <v>8475.9</v>
      </c>
      <c r="N192" s="161">
        <f t="shared" si="48"/>
        <v>84.759</v>
      </c>
      <c r="O192" s="152"/>
      <c r="IH192" s="125"/>
    </row>
    <row r="193" spans="1:242" s="124" customFormat="1" ht="15" customHeight="1" x14ac:dyDescent="0.2">
      <c r="A193" s="12"/>
      <c r="B193" s="21"/>
      <c r="C193" s="22"/>
      <c r="D193" s="22">
        <v>4293</v>
      </c>
      <c r="E193" s="200" t="s">
        <v>233</v>
      </c>
      <c r="F193" s="200"/>
      <c r="G193" s="200"/>
      <c r="H193" s="200"/>
      <c r="I193" s="200"/>
      <c r="J193" s="201"/>
      <c r="K193" s="33">
        <v>1000</v>
      </c>
      <c r="L193" s="140">
        <v>1000</v>
      </c>
      <c r="M193" s="140">
        <v>1000</v>
      </c>
      <c r="N193" s="161">
        <f t="shared" si="48"/>
        <v>100</v>
      </c>
      <c r="O193" s="152"/>
      <c r="IH193" s="125"/>
    </row>
    <row r="194" spans="1:242" s="124" customFormat="1" ht="15" customHeight="1" x14ac:dyDescent="0.2">
      <c r="A194" s="12"/>
      <c r="B194" s="21"/>
      <c r="C194" s="22"/>
      <c r="D194" s="22">
        <v>4294</v>
      </c>
      <c r="E194" s="200" t="s">
        <v>234</v>
      </c>
      <c r="F194" s="200"/>
      <c r="G194" s="200"/>
      <c r="H194" s="200"/>
      <c r="I194" s="200"/>
      <c r="J194" s="201"/>
      <c r="K194" s="33">
        <v>1400</v>
      </c>
      <c r="L194" s="140">
        <v>1399</v>
      </c>
      <c r="M194" s="140">
        <v>1399</v>
      </c>
      <c r="N194" s="161">
        <f t="shared" si="48"/>
        <v>100</v>
      </c>
      <c r="O194" s="152"/>
      <c r="IH194" s="125"/>
    </row>
    <row r="195" spans="1:242" s="124" customFormat="1" ht="15" customHeight="1" x14ac:dyDescent="0.2">
      <c r="A195" s="12"/>
      <c r="B195" s="21"/>
      <c r="C195" s="22"/>
      <c r="D195" s="22">
        <v>4295</v>
      </c>
      <c r="E195" s="200" t="s">
        <v>235</v>
      </c>
      <c r="F195" s="200"/>
      <c r="G195" s="200"/>
      <c r="H195" s="200"/>
      <c r="I195" s="200"/>
      <c r="J195" s="201"/>
      <c r="K195" s="33">
        <v>30</v>
      </c>
      <c r="L195" s="140">
        <v>0</v>
      </c>
      <c r="M195" s="140">
        <v>0</v>
      </c>
      <c r="N195" s="161" t="str">
        <f t="shared" si="48"/>
        <v>-</v>
      </c>
      <c r="O195" s="152"/>
      <c r="IH195" s="125"/>
    </row>
    <row r="196" spans="1:242" s="124" customFormat="1" ht="15" customHeight="1" x14ac:dyDescent="0.2">
      <c r="A196" s="12"/>
      <c r="B196" s="20">
        <v>43</v>
      </c>
      <c r="C196" s="201" t="s">
        <v>236</v>
      </c>
      <c r="D196" s="236"/>
      <c r="E196" s="236"/>
      <c r="F196" s="236"/>
      <c r="G196" s="236"/>
      <c r="H196" s="236"/>
      <c r="I196" s="236"/>
      <c r="J196" s="236"/>
      <c r="K196" s="33">
        <v>351000</v>
      </c>
      <c r="L196" s="140">
        <v>367909.18</v>
      </c>
      <c r="M196" s="140">
        <v>378022.23</v>
      </c>
      <c r="N196" s="161">
        <f t="shared" si="48"/>
        <v>102.74878979643836</v>
      </c>
      <c r="O196" s="152"/>
      <c r="IH196" s="125"/>
    </row>
    <row r="197" spans="1:242" s="124" customFormat="1" ht="15" customHeight="1" x14ac:dyDescent="0.2">
      <c r="A197" s="12"/>
      <c r="B197" s="20">
        <v>44</v>
      </c>
      <c r="C197" s="200" t="s">
        <v>237</v>
      </c>
      <c r="D197" s="200"/>
      <c r="E197" s="200"/>
      <c r="F197" s="200"/>
      <c r="G197" s="200"/>
      <c r="H197" s="200"/>
      <c r="I197" s="200"/>
      <c r="J197" s="201"/>
      <c r="K197" s="33">
        <f t="shared" ref="K197:L197" si="50">K198+K199+K203</f>
        <v>6800</v>
      </c>
      <c r="L197" s="140">
        <f t="shared" si="50"/>
        <v>38959.78</v>
      </c>
      <c r="M197" s="140">
        <f t="shared" ref="M197" si="51">M198+M199+M203</f>
        <v>59581.04</v>
      </c>
      <c r="N197" s="161">
        <f t="shared" si="48"/>
        <v>152.9296109988301</v>
      </c>
      <c r="O197" s="152"/>
      <c r="IH197" s="125"/>
    </row>
    <row r="198" spans="1:242" s="124" customFormat="1" ht="15" customHeight="1" x14ac:dyDescent="0.2">
      <c r="A198" s="12"/>
      <c r="B198" s="21"/>
      <c r="C198" s="22">
        <v>441</v>
      </c>
      <c r="D198" s="200" t="s">
        <v>238</v>
      </c>
      <c r="E198" s="200"/>
      <c r="F198" s="200"/>
      <c r="G198" s="200"/>
      <c r="H198" s="200"/>
      <c r="I198" s="200"/>
      <c r="J198" s="201"/>
      <c r="K198" s="33">
        <v>0</v>
      </c>
      <c r="L198" s="140">
        <v>0</v>
      </c>
      <c r="M198" s="140">
        <v>0</v>
      </c>
      <c r="N198" s="161" t="str">
        <f t="shared" si="48"/>
        <v>-</v>
      </c>
      <c r="O198" s="152"/>
      <c r="IH198" s="125"/>
    </row>
    <row r="199" spans="1:242" s="124" customFormat="1" ht="15" customHeight="1" x14ac:dyDescent="0.2">
      <c r="A199" s="12"/>
      <c r="B199" s="21"/>
      <c r="C199" s="22">
        <v>442</v>
      </c>
      <c r="D199" s="200" t="s">
        <v>239</v>
      </c>
      <c r="E199" s="200"/>
      <c r="F199" s="200"/>
      <c r="G199" s="200"/>
      <c r="H199" s="200"/>
      <c r="I199" s="200"/>
      <c r="J199" s="201"/>
      <c r="K199" s="33">
        <v>0</v>
      </c>
      <c r="L199" s="140">
        <v>0</v>
      </c>
      <c r="M199" s="140">
        <f t="shared" ref="M199" si="52">SUM(M200:M202)</f>
        <v>0</v>
      </c>
      <c r="N199" s="161" t="str">
        <f t="shared" si="48"/>
        <v>-</v>
      </c>
      <c r="O199" s="152"/>
      <c r="IH199" s="125"/>
    </row>
    <row r="200" spans="1:242" s="124" customFormat="1" ht="15" customHeight="1" x14ac:dyDescent="0.2">
      <c r="A200" s="12"/>
      <c r="B200" s="21"/>
      <c r="C200" s="22"/>
      <c r="D200" s="22">
        <v>4421</v>
      </c>
      <c r="E200" s="201" t="s">
        <v>240</v>
      </c>
      <c r="F200" s="236"/>
      <c r="G200" s="236"/>
      <c r="H200" s="236"/>
      <c r="I200" s="236"/>
      <c r="J200" s="236"/>
      <c r="K200" s="33">
        <v>0</v>
      </c>
      <c r="L200" s="140">
        <v>0</v>
      </c>
      <c r="M200" s="140">
        <v>0</v>
      </c>
      <c r="N200" s="161" t="str">
        <f t="shared" si="48"/>
        <v>-</v>
      </c>
      <c r="O200" s="152"/>
      <c r="IH200" s="125"/>
    </row>
    <row r="201" spans="1:242" s="124" customFormat="1" ht="15" customHeight="1" x14ac:dyDescent="0.2">
      <c r="A201" s="12"/>
      <c r="B201" s="21"/>
      <c r="C201" s="22"/>
      <c r="D201" s="22">
        <v>4422</v>
      </c>
      <c r="E201" s="201" t="s">
        <v>241</v>
      </c>
      <c r="F201" s="236"/>
      <c r="G201" s="236"/>
      <c r="H201" s="236"/>
      <c r="I201" s="236"/>
      <c r="J201" s="236"/>
      <c r="K201" s="33">
        <v>0</v>
      </c>
      <c r="L201" s="140">
        <v>0</v>
      </c>
      <c r="M201" s="140">
        <v>0</v>
      </c>
      <c r="N201" s="161" t="str">
        <f t="shared" si="48"/>
        <v>-</v>
      </c>
      <c r="O201" s="152"/>
      <c r="IH201" s="125"/>
    </row>
    <row r="202" spans="1:242" s="124" customFormat="1" ht="15" customHeight="1" x14ac:dyDescent="0.2">
      <c r="A202" s="12"/>
      <c r="B202" s="21"/>
      <c r="C202" s="23"/>
      <c r="D202" s="22">
        <v>4423</v>
      </c>
      <c r="E202" s="200" t="s">
        <v>242</v>
      </c>
      <c r="F202" s="200"/>
      <c r="G202" s="200"/>
      <c r="H202" s="200"/>
      <c r="I202" s="200"/>
      <c r="J202" s="201"/>
      <c r="K202" s="33">
        <v>0</v>
      </c>
      <c r="L202" s="140">
        <v>0</v>
      </c>
      <c r="M202" s="140">
        <v>0</v>
      </c>
      <c r="N202" s="161" t="str">
        <f t="shared" si="48"/>
        <v>-</v>
      </c>
      <c r="O202" s="152"/>
      <c r="IH202" s="125"/>
    </row>
    <row r="203" spans="1:242" s="124" customFormat="1" ht="15" customHeight="1" x14ac:dyDescent="0.2">
      <c r="A203" s="12"/>
      <c r="B203" s="21"/>
      <c r="C203" s="22">
        <v>443</v>
      </c>
      <c r="D203" s="200" t="s">
        <v>243</v>
      </c>
      <c r="E203" s="200"/>
      <c r="F203" s="200"/>
      <c r="G203" s="200"/>
      <c r="H203" s="200"/>
      <c r="I203" s="200"/>
      <c r="J203" s="201"/>
      <c r="K203" s="33">
        <f t="shared" ref="K203:L203" si="53">SUM(K204:K207)</f>
        <v>6800</v>
      </c>
      <c r="L203" s="140">
        <f t="shared" si="53"/>
        <v>38959.78</v>
      </c>
      <c r="M203" s="140">
        <f t="shared" ref="M203" si="54">SUM(M204:M207)</f>
        <v>59581.04</v>
      </c>
      <c r="N203" s="161">
        <f t="shared" si="48"/>
        <v>152.9296109988301</v>
      </c>
      <c r="O203" s="152"/>
      <c r="IH203" s="125"/>
    </row>
    <row r="204" spans="1:242" s="124" customFormat="1" ht="15" customHeight="1" x14ac:dyDescent="0.2">
      <c r="A204" s="44"/>
      <c r="B204" s="45"/>
      <c r="C204" s="46"/>
      <c r="D204" s="46">
        <v>4431</v>
      </c>
      <c r="E204" s="237" t="s">
        <v>244</v>
      </c>
      <c r="F204" s="237"/>
      <c r="G204" s="237"/>
      <c r="H204" s="237"/>
      <c r="I204" s="237"/>
      <c r="J204" s="238"/>
      <c r="K204" s="47">
        <v>5800</v>
      </c>
      <c r="L204" s="142">
        <v>6700</v>
      </c>
      <c r="M204" s="142">
        <v>6631.24</v>
      </c>
      <c r="N204" s="161">
        <f t="shared" si="48"/>
        <v>98.973731343283575</v>
      </c>
      <c r="O204" s="152"/>
      <c r="IH204" s="125"/>
    </row>
    <row r="205" spans="1:242" s="124" customFormat="1" ht="15" customHeight="1" x14ac:dyDescent="0.2">
      <c r="A205" s="44"/>
      <c r="B205" s="45"/>
      <c r="C205" s="46"/>
      <c r="D205" s="46">
        <v>4432</v>
      </c>
      <c r="E205" s="237" t="s">
        <v>245</v>
      </c>
      <c r="F205" s="237"/>
      <c r="G205" s="237"/>
      <c r="H205" s="237"/>
      <c r="I205" s="237"/>
      <c r="J205" s="238"/>
      <c r="K205" s="47">
        <v>0</v>
      </c>
      <c r="L205" s="142">
        <v>0</v>
      </c>
      <c r="M205" s="142">
        <v>0</v>
      </c>
      <c r="N205" s="161" t="str">
        <f t="shared" si="48"/>
        <v>-</v>
      </c>
      <c r="O205" s="152"/>
      <c r="IH205" s="125"/>
    </row>
    <row r="206" spans="1:242" s="124" customFormat="1" ht="15" customHeight="1" x14ac:dyDescent="0.2">
      <c r="A206" s="44"/>
      <c r="B206" s="45"/>
      <c r="C206" s="46"/>
      <c r="D206" s="46">
        <v>4433</v>
      </c>
      <c r="E206" s="237" t="s">
        <v>246</v>
      </c>
      <c r="F206" s="237"/>
      <c r="G206" s="237"/>
      <c r="H206" s="237"/>
      <c r="I206" s="237"/>
      <c r="J206" s="238"/>
      <c r="K206" s="47">
        <v>0</v>
      </c>
      <c r="L206" s="142">
        <v>55.45</v>
      </c>
      <c r="M206" s="142">
        <v>55.45</v>
      </c>
      <c r="N206" s="161">
        <f t="shared" si="48"/>
        <v>100</v>
      </c>
      <c r="O206" s="152"/>
      <c r="IH206" s="125"/>
    </row>
    <row r="207" spans="1:242" s="124" customFormat="1" ht="15" customHeight="1" x14ac:dyDescent="0.2">
      <c r="A207" s="12"/>
      <c r="B207" s="21"/>
      <c r="C207" s="22"/>
      <c r="D207" s="22">
        <v>4434</v>
      </c>
      <c r="E207" s="200" t="s">
        <v>247</v>
      </c>
      <c r="F207" s="200"/>
      <c r="G207" s="200"/>
      <c r="H207" s="200"/>
      <c r="I207" s="200"/>
      <c r="J207" s="201"/>
      <c r="K207" s="33">
        <v>1000</v>
      </c>
      <c r="L207" s="140">
        <v>32204.33</v>
      </c>
      <c r="M207" s="140">
        <v>52894.35</v>
      </c>
      <c r="N207" s="161">
        <f t="shared" si="48"/>
        <v>164.24608119467163</v>
      </c>
      <c r="O207" s="152"/>
      <c r="IH207" s="125"/>
    </row>
    <row r="208" spans="1:242" s="124" customFormat="1" ht="15" customHeight="1" x14ac:dyDescent="0.2">
      <c r="A208" s="44"/>
      <c r="B208" s="54" t="s">
        <v>248</v>
      </c>
      <c r="C208" s="237" t="s">
        <v>249</v>
      </c>
      <c r="D208" s="237"/>
      <c r="E208" s="237"/>
      <c r="F208" s="237"/>
      <c r="G208" s="237"/>
      <c r="H208" s="237"/>
      <c r="I208" s="237"/>
      <c r="J208" s="238"/>
      <c r="K208" s="47">
        <f t="shared" ref="K208" si="55">K209+K212</f>
        <v>0</v>
      </c>
      <c r="L208" s="142">
        <v>0</v>
      </c>
      <c r="M208" s="142">
        <f t="shared" ref="M208" si="56">M209+M212</f>
        <v>0</v>
      </c>
      <c r="N208" s="161" t="str">
        <f t="shared" si="48"/>
        <v>-</v>
      </c>
      <c r="O208" s="152"/>
      <c r="IH208" s="125"/>
    </row>
    <row r="209" spans="1:242" s="124" customFormat="1" ht="15" customHeight="1" x14ac:dyDescent="0.2">
      <c r="A209" s="12"/>
      <c r="B209" s="20"/>
      <c r="C209" s="22">
        <v>451</v>
      </c>
      <c r="D209" s="200" t="s">
        <v>250</v>
      </c>
      <c r="E209" s="200"/>
      <c r="F209" s="200"/>
      <c r="G209" s="200"/>
      <c r="H209" s="200"/>
      <c r="I209" s="200"/>
      <c r="J209" s="201"/>
      <c r="K209" s="33">
        <f t="shared" ref="K209" si="57">SUM(K210:K211)</f>
        <v>0</v>
      </c>
      <c r="L209" s="140">
        <v>0</v>
      </c>
      <c r="M209" s="140">
        <f t="shared" ref="M209" si="58">SUM(M210:M211)</f>
        <v>0</v>
      </c>
      <c r="N209" s="161" t="str">
        <f t="shared" si="48"/>
        <v>-</v>
      </c>
      <c r="O209" s="152"/>
      <c r="IH209" s="125"/>
    </row>
    <row r="210" spans="1:242" s="124" customFormat="1" ht="15" customHeight="1" x14ac:dyDescent="0.2">
      <c r="A210" s="44"/>
      <c r="B210" s="54"/>
      <c r="C210" s="55"/>
      <c r="D210" s="46">
        <v>4511</v>
      </c>
      <c r="E210" s="237" t="s">
        <v>250</v>
      </c>
      <c r="F210" s="237"/>
      <c r="G210" s="237"/>
      <c r="H210" s="237"/>
      <c r="I210" s="237"/>
      <c r="J210" s="238"/>
      <c r="K210" s="47">
        <v>0</v>
      </c>
      <c r="L210" s="142">
        <v>0</v>
      </c>
      <c r="M210" s="142">
        <v>0</v>
      </c>
      <c r="N210" s="161" t="str">
        <f t="shared" si="48"/>
        <v>-</v>
      </c>
      <c r="O210" s="152"/>
      <c r="IH210" s="125"/>
    </row>
    <row r="211" spans="1:242" s="124" customFormat="1" ht="15" customHeight="1" x14ac:dyDescent="0.2">
      <c r="A211" s="12"/>
      <c r="B211" s="20"/>
      <c r="C211" s="24"/>
      <c r="D211" s="22">
        <v>4512</v>
      </c>
      <c r="E211" s="200" t="s">
        <v>251</v>
      </c>
      <c r="F211" s="200"/>
      <c r="G211" s="200"/>
      <c r="H211" s="200"/>
      <c r="I211" s="200"/>
      <c r="J211" s="201"/>
      <c r="K211" s="33">
        <v>0</v>
      </c>
      <c r="L211" s="140">
        <v>0</v>
      </c>
      <c r="M211" s="140">
        <v>0</v>
      </c>
      <c r="N211" s="161" t="str">
        <f t="shared" si="48"/>
        <v>-</v>
      </c>
      <c r="O211" s="152"/>
      <c r="IH211" s="125"/>
    </row>
    <row r="212" spans="1:242" s="124" customFormat="1" ht="15" customHeight="1" x14ac:dyDescent="0.2">
      <c r="A212" s="12"/>
      <c r="B212" s="20"/>
      <c r="C212" s="22">
        <v>452</v>
      </c>
      <c r="D212" s="200" t="s">
        <v>252</v>
      </c>
      <c r="E212" s="200"/>
      <c r="F212" s="200"/>
      <c r="G212" s="200"/>
      <c r="H212" s="200"/>
      <c r="I212" s="200"/>
      <c r="J212" s="201"/>
      <c r="K212" s="33">
        <v>0</v>
      </c>
      <c r="L212" s="140">
        <v>0</v>
      </c>
      <c r="M212" s="140">
        <v>0</v>
      </c>
      <c r="N212" s="161" t="str">
        <f t="shared" si="48"/>
        <v>-</v>
      </c>
      <c r="O212" s="152"/>
      <c r="IH212" s="125"/>
    </row>
    <row r="213" spans="1:242" s="124" customFormat="1" ht="14.25" customHeight="1" thickBot="1" x14ac:dyDescent="0.25">
      <c r="A213" s="26"/>
      <c r="B213" s="42"/>
      <c r="C213" s="98"/>
      <c r="D213" s="27">
        <v>4521</v>
      </c>
      <c r="E213" s="301" t="s">
        <v>253</v>
      </c>
      <c r="F213" s="301"/>
      <c r="G213" s="301"/>
      <c r="H213" s="301"/>
      <c r="I213" s="301"/>
      <c r="J213" s="253"/>
      <c r="K213" s="34">
        <v>0</v>
      </c>
      <c r="L213" s="143">
        <v>0</v>
      </c>
      <c r="M213" s="143">
        <v>0</v>
      </c>
      <c r="N213" s="182" t="str">
        <f t="shared" si="48"/>
        <v>-</v>
      </c>
      <c r="O213" s="152"/>
      <c r="IH213" s="125"/>
    </row>
    <row r="214" spans="1:242" s="124" customFormat="1" ht="15" customHeight="1" x14ac:dyDescent="0.2">
      <c r="A214" s="212" t="s">
        <v>144</v>
      </c>
      <c r="B214" s="213"/>
      <c r="C214" s="213"/>
      <c r="D214" s="213"/>
      <c r="E214" s="213"/>
      <c r="F214" s="213"/>
      <c r="G214" s="213"/>
      <c r="H214" s="213"/>
      <c r="I214" s="213"/>
      <c r="J214" s="214"/>
      <c r="K214" s="184" t="s">
        <v>363</v>
      </c>
      <c r="L214" s="184" t="s">
        <v>362</v>
      </c>
      <c r="M214" s="184" t="s">
        <v>364</v>
      </c>
      <c r="N214" s="207" t="s">
        <v>345</v>
      </c>
      <c r="IH214" s="125"/>
    </row>
    <row r="215" spans="1:242" s="124" customFormat="1" ht="27" customHeight="1" x14ac:dyDescent="0.2">
      <c r="A215" s="215"/>
      <c r="B215" s="216"/>
      <c r="C215" s="216"/>
      <c r="D215" s="216"/>
      <c r="E215" s="216"/>
      <c r="F215" s="216"/>
      <c r="G215" s="216"/>
      <c r="H215" s="216"/>
      <c r="I215" s="216"/>
      <c r="J215" s="217"/>
      <c r="K215" s="185"/>
      <c r="L215" s="185"/>
      <c r="M215" s="185"/>
      <c r="N215" s="208"/>
      <c r="IH215" s="125"/>
    </row>
    <row r="216" spans="1:242" s="124" customFormat="1" ht="15" customHeight="1" x14ac:dyDescent="0.2">
      <c r="A216" s="44"/>
      <c r="B216" s="54">
        <v>46</v>
      </c>
      <c r="C216" s="237" t="s">
        <v>254</v>
      </c>
      <c r="D216" s="237"/>
      <c r="E216" s="237"/>
      <c r="F216" s="237"/>
      <c r="G216" s="237"/>
      <c r="H216" s="237"/>
      <c r="I216" s="237"/>
      <c r="J216" s="238"/>
      <c r="K216" s="47">
        <f t="shared" ref="K216:L216" si="59">K217+K222</f>
        <v>1000</v>
      </c>
      <c r="L216" s="47">
        <f t="shared" si="59"/>
        <v>25946.66</v>
      </c>
      <c r="M216" s="47">
        <f t="shared" ref="M216" si="60">M217+M222</f>
        <v>61562.880000000005</v>
      </c>
      <c r="N216" s="162">
        <f>IF(L216&gt;0,IF(M216/L216&gt;=100,"&gt;&gt;100",M216/L216*100),"-")</f>
        <v>237.26707021250522</v>
      </c>
      <c r="IH216" s="125"/>
    </row>
    <row r="217" spans="1:242" s="124" customFormat="1" ht="15" customHeight="1" x14ac:dyDescent="0.2">
      <c r="A217" s="12"/>
      <c r="B217" s="20"/>
      <c r="C217" s="22">
        <v>461</v>
      </c>
      <c r="D217" s="200" t="s">
        <v>358</v>
      </c>
      <c r="E217" s="200"/>
      <c r="F217" s="200"/>
      <c r="G217" s="200"/>
      <c r="H217" s="200"/>
      <c r="I217" s="200"/>
      <c r="J217" s="201"/>
      <c r="K217" s="33">
        <f t="shared" ref="K217" si="61">SUM(K218:K221)</f>
        <v>0</v>
      </c>
      <c r="L217" s="33">
        <v>0</v>
      </c>
      <c r="M217" s="33">
        <f t="shared" ref="M217" si="62">SUM(M218:M221)</f>
        <v>0</v>
      </c>
      <c r="N217" s="162" t="str">
        <f t="shared" ref="N217:N226" si="63">IF(L217&gt;0,IF(M217/L217&gt;=100,"&gt;&gt;100",M217/L217*100),"-")</f>
        <v>-</v>
      </c>
      <c r="IH217" s="125"/>
    </row>
    <row r="218" spans="1:242" s="124" customFormat="1" ht="15" customHeight="1" x14ac:dyDescent="0.2">
      <c r="A218" s="12"/>
      <c r="B218" s="20"/>
      <c r="C218" s="22"/>
      <c r="D218" s="22">
        <v>4611</v>
      </c>
      <c r="E218" s="201" t="s">
        <v>255</v>
      </c>
      <c r="F218" s="236"/>
      <c r="G218" s="236"/>
      <c r="H218" s="236"/>
      <c r="I218" s="236"/>
      <c r="J218" s="236"/>
      <c r="K218" s="33">
        <v>0</v>
      </c>
      <c r="L218" s="33">
        <v>0</v>
      </c>
      <c r="M218" s="33">
        <v>0</v>
      </c>
      <c r="N218" s="162" t="str">
        <f t="shared" si="63"/>
        <v>-</v>
      </c>
      <c r="IH218" s="125"/>
    </row>
    <row r="219" spans="1:242" s="124" customFormat="1" ht="14.25" customHeight="1" x14ac:dyDescent="0.2">
      <c r="A219" s="12"/>
      <c r="B219" s="20"/>
      <c r="C219" s="22"/>
      <c r="D219" s="22">
        <v>4612</v>
      </c>
      <c r="E219" s="201" t="s">
        <v>256</v>
      </c>
      <c r="F219" s="236"/>
      <c r="G219" s="236"/>
      <c r="H219" s="236"/>
      <c r="I219" s="236"/>
      <c r="J219" s="236"/>
      <c r="K219" s="33">
        <v>0</v>
      </c>
      <c r="L219" s="33">
        <v>0</v>
      </c>
      <c r="M219" s="33">
        <v>0</v>
      </c>
      <c r="N219" s="162" t="str">
        <f t="shared" si="63"/>
        <v>-</v>
      </c>
      <c r="IH219" s="125"/>
    </row>
    <row r="220" spans="1:242" s="124" customFormat="1" ht="15" customHeight="1" x14ac:dyDescent="0.2">
      <c r="A220" s="12"/>
      <c r="B220" s="20"/>
      <c r="C220" s="22"/>
      <c r="D220" s="22">
        <v>4613</v>
      </c>
      <c r="E220" s="201" t="s">
        <v>257</v>
      </c>
      <c r="F220" s="236"/>
      <c r="G220" s="236"/>
      <c r="H220" s="236"/>
      <c r="I220" s="236"/>
      <c r="J220" s="236"/>
      <c r="K220" s="33">
        <v>0</v>
      </c>
      <c r="L220" s="33">
        <v>0</v>
      </c>
      <c r="M220" s="33">
        <v>0</v>
      </c>
      <c r="N220" s="162" t="str">
        <f t="shared" si="63"/>
        <v>-</v>
      </c>
      <c r="IH220" s="125"/>
    </row>
    <row r="221" spans="1:242" s="124" customFormat="1" ht="15" customHeight="1" x14ac:dyDescent="0.2">
      <c r="A221" s="35"/>
      <c r="B221" s="40"/>
      <c r="C221" s="41"/>
      <c r="D221" s="41">
        <v>4614</v>
      </c>
      <c r="E221" s="235" t="s">
        <v>359</v>
      </c>
      <c r="F221" s="302"/>
      <c r="G221" s="302"/>
      <c r="H221" s="302"/>
      <c r="I221" s="302"/>
      <c r="J221" s="302"/>
      <c r="K221" s="39">
        <v>0</v>
      </c>
      <c r="L221" s="39">
        <v>0</v>
      </c>
      <c r="M221" s="39">
        <v>0</v>
      </c>
      <c r="N221" s="162" t="str">
        <f t="shared" si="63"/>
        <v>-</v>
      </c>
      <c r="IH221" s="125"/>
    </row>
    <row r="222" spans="1:242" s="124" customFormat="1" ht="15" customHeight="1" x14ac:dyDescent="0.2">
      <c r="A222" s="12"/>
      <c r="B222" s="20"/>
      <c r="C222" s="22">
        <v>462</v>
      </c>
      <c r="D222" s="200" t="s">
        <v>258</v>
      </c>
      <c r="E222" s="200"/>
      <c r="F222" s="200"/>
      <c r="G222" s="200"/>
      <c r="H222" s="200"/>
      <c r="I222" s="200"/>
      <c r="J222" s="201"/>
      <c r="K222" s="33">
        <f t="shared" ref="K222:L222" si="64">SUM(K223:K226)</f>
        <v>1000</v>
      </c>
      <c r="L222" s="33">
        <f t="shared" si="64"/>
        <v>25946.66</v>
      </c>
      <c r="M222" s="33">
        <f t="shared" ref="M222" si="65">SUM(M223:M226)</f>
        <v>61562.880000000005</v>
      </c>
      <c r="N222" s="162">
        <f t="shared" si="63"/>
        <v>237.26707021250522</v>
      </c>
      <c r="IH222" s="125"/>
    </row>
    <row r="223" spans="1:242" s="124" customFormat="1" ht="15" customHeight="1" x14ac:dyDescent="0.2">
      <c r="A223" s="12"/>
      <c r="B223" s="20"/>
      <c r="C223" s="22"/>
      <c r="D223" s="22">
        <v>4621</v>
      </c>
      <c r="E223" s="201" t="s">
        <v>259</v>
      </c>
      <c r="F223" s="236"/>
      <c r="G223" s="236"/>
      <c r="H223" s="236"/>
      <c r="I223" s="236"/>
      <c r="J223" s="236"/>
      <c r="K223" s="33">
        <v>1000</v>
      </c>
      <c r="L223" s="33">
        <v>25946.66</v>
      </c>
      <c r="M223" s="33">
        <v>31892.39</v>
      </c>
      <c r="N223" s="162">
        <f t="shared" si="63"/>
        <v>122.91520372949736</v>
      </c>
      <c r="IH223" s="125"/>
    </row>
    <row r="224" spans="1:242" s="124" customFormat="1" ht="15" customHeight="1" x14ac:dyDescent="0.2">
      <c r="A224" s="12"/>
      <c r="B224" s="20"/>
      <c r="C224" s="22"/>
      <c r="D224" s="22">
        <v>4622</v>
      </c>
      <c r="E224" s="201" t="s">
        <v>260</v>
      </c>
      <c r="F224" s="236"/>
      <c r="G224" s="236"/>
      <c r="H224" s="236"/>
      <c r="I224" s="236"/>
      <c r="J224" s="236"/>
      <c r="K224" s="33">
        <v>0</v>
      </c>
      <c r="L224" s="33">
        <v>0</v>
      </c>
      <c r="M224" s="33">
        <v>29670.49</v>
      </c>
      <c r="N224" s="162" t="str">
        <f t="shared" si="63"/>
        <v>-</v>
      </c>
      <c r="IH224" s="125"/>
    </row>
    <row r="225" spans="1:242" s="124" customFormat="1" ht="15" customHeight="1" x14ac:dyDescent="0.2">
      <c r="A225" s="12"/>
      <c r="B225" s="20"/>
      <c r="C225" s="22"/>
      <c r="D225" s="22">
        <v>4623</v>
      </c>
      <c r="E225" s="201" t="s">
        <v>261</v>
      </c>
      <c r="F225" s="236"/>
      <c r="G225" s="236"/>
      <c r="H225" s="236"/>
      <c r="I225" s="236"/>
      <c r="J225" s="236"/>
      <c r="K225" s="33">
        <v>0</v>
      </c>
      <c r="L225" s="33">
        <v>0</v>
      </c>
      <c r="M225" s="33">
        <v>0</v>
      </c>
      <c r="N225" s="162" t="str">
        <f t="shared" si="63"/>
        <v>-</v>
      </c>
      <c r="IH225" s="125"/>
    </row>
    <row r="226" spans="1:242" s="124" customFormat="1" ht="15" customHeight="1" thickBot="1" x14ac:dyDescent="0.25">
      <c r="A226" s="26"/>
      <c r="B226" s="42"/>
      <c r="C226" s="27"/>
      <c r="D226" s="27">
        <v>4624</v>
      </c>
      <c r="E226" s="253" t="s">
        <v>352</v>
      </c>
      <c r="F226" s="254"/>
      <c r="G226" s="254"/>
      <c r="H226" s="254"/>
      <c r="I226" s="254"/>
      <c r="J226" s="254"/>
      <c r="K226" s="34">
        <v>0</v>
      </c>
      <c r="L226" s="34">
        <v>0</v>
      </c>
      <c r="M226" s="34">
        <v>0</v>
      </c>
      <c r="N226" s="162" t="str">
        <f t="shared" si="63"/>
        <v>-</v>
      </c>
      <c r="IH226" s="125"/>
    </row>
    <row r="227" spans="1:242" s="124" customFormat="1" ht="20.25" customHeight="1" x14ac:dyDescent="0.2">
      <c r="A227" s="311" t="s">
        <v>262</v>
      </c>
      <c r="B227" s="312"/>
      <c r="C227" s="312"/>
      <c r="D227" s="312"/>
      <c r="E227" s="312"/>
      <c r="F227" s="312"/>
      <c r="G227" s="312"/>
      <c r="H227" s="312"/>
      <c r="I227" s="312"/>
      <c r="J227" s="312"/>
      <c r="K227" s="188">
        <f>K101</f>
        <v>1899066.17</v>
      </c>
      <c r="L227" s="188">
        <f>L101</f>
        <v>2317052.27</v>
      </c>
      <c r="M227" s="188">
        <f>M101</f>
        <v>2607647.94</v>
      </c>
      <c r="N227" s="309">
        <f>IF(L227&gt;0,IF(M227/L227&gt;=100,"&gt;&gt;100",M227/L227*100),"-")</f>
        <v>112.541610466129</v>
      </c>
      <c r="IH227" s="125"/>
    </row>
    <row r="228" spans="1:242" s="124" customFormat="1" ht="15" customHeight="1" thickBot="1" x14ac:dyDescent="0.25">
      <c r="A228" s="229"/>
      <c r="B228" s="230"/>
      <c r="C228" s="230"/>
      <c r="D228" s="230"/>
      <c r="E228" s="230"/>
      <c r="F228" s="230"/>
      <c r="G228" s="230"/>
      <c r="H228" s="230"/>
      <c r="I228" s="230"/>
      <c r="J228" s="230"/>
      <c r="K228" s="189"/>
      <c r="L228" s="189"/>
      <c r="M228" s="189"/>
      <c r="N228" s="310" t="str">
        <f>IF(K228&gt;0,IF(M228/K228&gt;=100,"&gt;&gt;100",M228/K228*100),"-")</f>
        <v>-</v>
      </c>
      <c r="IH228" s="125"/>
    </row>
    <row r="229" spans="1:242" s="124" customFormat="1" ht="15" customHeight="1" x14ac:dyDescent="0.2">
      <c r="A229" s="212" t="s">
        <v>263</v>
      </c>
      <c r="B229" s="213"/>
      <c r="C229" s="213"/>
      <c r="D229" s="213"/>
      <c r="E229" s="213"/>
      <c r="F229" s="213"/>
      <c r="G229" s="213"/>
      <c r="H229" s="213"/>
      <c r="I229" s="213"/>
      <c r="J229" s="214"/>
      <c r="K229" s="184" t="s">
        <v>363</v>
      </c>
      <c r="L229" s="184" t="s">
        <v>362</v>
      </c>
      <c r="M229" s="184" t="s">
        <v>364</v>
      </c>
      <c r="N229" s="209" t="s">
        <v>345</v>
      </c>
      <c r="IH229" s="125"/>
    </row>
    <row r="230" spans="1:242" s="124" customFormat="1" ht="27" customHeight="1" x14ac:dyDescent="0.2">
      <c r="A230" s="215"/>
      <c r="B230" s="216"/>
      <c r="C230" s="216"/>
      <c r="D230" s="216"/>
      <c r="E230" s="216"/>
      <c r="F230" s="216"/>
      <c r="G230" s="216"/>
      <c r="H230" s="216"/>
      <c r="I230" s="216"/>
      <c r="J230" s="217"/>
      <c r="K230" s="185"/>
      <c r="L230" s="185"/>
      <c r="M230" s="185"/>
      <c r="N230" s="208"/>
      <c r="IH230" s="125"/>
    </row>
    <row r="231" spans="1:242" s="124" customFormat="1" ht="15" customHeight="1" x14ac:dyDescent="0.2">
      <c r="A231" s="12"/>
      <c r="B231" s="20" t="s">
        <v>264</v>
      </c>
      <c r="C231" s="200" t="s">
        <v>265</v>
      </c>
      <c r="D231" s="200"/>
      <c r="E231" s="200"/>
      <c r="F231" s="200"/>
      <c r="G231" s="200"/>
      <c r="H231" s="200"/>
      <c r="I231" s="200"/>
      <c r="J231" s="201"/>
      <c r="K231" s="33">
        <f>K232+K240+K254+K257+K265</f>
        <v>1865852</v>
      </c>
      <c r="L231" s="33">
        <f>L232+L240+L254+L257+L265</f>
        <v>2173888.02</v>
      </c>
      <c r="M231" s="33">
        <f>M232+M240+M254+M257+M265</f>
        <v>2127416.6399999997</v>
      </c>
      <c r="N231" s="163">
        <f>IF(L231&gt;0,IF(M231/L231&gt;=100,"&gt;&gt;100",M231/L231*100),"-")</f>
        <v>97.862291913269743</v>
      </c>
      <c r="IH231" s="125"/>
    </row>
    <row r="232" spans="1:242" s="124" customFormat="1" ht="15" customHeight="1" x14ac:dyDescent="0.2">
      <c r="A232" s="12"/>
      <c r="B232" s="20"/>
      <c r="C232" s="22" t="s">
        <v>266</v>
      </c>
      <c r="D232" s="200" t="s">
        <v>267</v>
      </c>
      <c r="E232" s="200"/>
      <c r="F232" s="200"/>
      <c r="G232" s="200"/>
      <c r="H232" s="200"/>
      <c r="I232" s="200"/>
      <c r="J232" s="201"/>
      <c r="K232" s="33">
        <f t="shared" ref="K232:L232" si="66">K233+K234+K235</f>
        <v>1565352</v>
      </c>
      <c r="L232" s="33">
        <f t="shared" si="66"/>
        <v>2048988.02</v>
      </c>
      <c r="M232" s="33">
        <f t="shared" ref="M232" si="67">M233+M234+M235</f>
        <v>1927957.42</v>
      </c>
      <c r="N232" s="163">
        <f t="shared" ref="N232:N249" si="68">IF(L232&gt;0,IF(M232/L232&gt;=100,"&gt;&gt;100",M232/L232*100),"-")</f>
        <v>94.093152384561023</v>
      </c>
      <c r="IH232" s="125"/>
    </row>
    <row r="233" spans="1:242" s="124" customFormat="1" ht="15" customHeight="1" x14ac:dyDescent="0.2">
      <c r="A233" s="12"/>
      <c r="B233" s="20"/>
      <c r="C233" s="22"/>
      <c r="D233" s="22" t="s">
        <v>268</v>
      </c>
      <c r="E233" s="201" t="s">
        <v>269</v>
      </c>
      <c r="F233" s="236"/>
      <c r="G233" s="236"/>
      <c r="H233" s="236"/>
      <c r="I233" s="236"/>
      <c r="J233" s="236"/>
      <c r="K233" s="33">
        <v>0</v>
      </c>
      <c r="L233" s="33">
        <v>0</v>
      </c>
      <c r="M233" s="33">
        <v>0</v>
      </c>
      <c r="N233" s="163" t="str">
        <f t="shared" si="68"/>
        <v>-</v>
      </c>
      <c r="IH233" s="125"/>
    </row>
    <row r="234" spans="1:242" s="124" customFormat="1" ht="15" customHeight="1" x14ac:dyDescent="0.2">
      <c r="A234" s="12"/>
      <c r="B234" s="20"/>
      <c r="C234" s="22"/>
      <c r="D234" s="22" t="s">
        <v>270</v>
      </c>
      <c r="E234" s="201" t="s">
        <v>271</v>
      </c>
      <c r="F234" s="236"/>
      <c r="G234" s="236"/>
      <c r="H234" s="236"/>
      <c r="I234" s="236"/>
      <c r="J234" s="236"/>
      <c r="K234" s="33">
        <v>0</v>
      </c>
      <c r="L234" s="33">
        <v>0</v>
      </c>
      <c r="M234" s="33">
        <v>0</v>
      </c>
      <c r="N234" s="163" t="str">
        <f t="shared" si="68"/>
        <v>-</v>
      </c>
      <c r="IH234" s="125"/>
    </row>
    <row r="235" spans="1:242" s="124" customFormat="1" ht="15" customHeight="1" x14ac:dyDescent="0.2">
      <c r="A235" s="12"/>
      <c r="B235" s="20"/>
      <c r="C235" s="24"/>
      <c r="D235" s="22" t="s">
        <v>272</v>
      </c>
      <c r="E235" s="200" t="s">
        <v>273</v>
      </c>
      <c r="F235" s="200"/>
      <c r="G235" s="200"/>
      <c r="H235" s="200"/>
      <c r="I235" s="200"/>
      <c r="J235" s="201"/>
      <c r="K235" s="33">
        <f>K236+K237+K238+K239</f>
        <v>1565352</v>
      </c>
      <c r="L235" s="33">
        <f>L236+L237+L238+L239</f>
        <v>2048988.02</v>
      </c>
      <c r="M235" s="33">
        <f>M236+M237+M238+M239</f>
        <v>1927957.42</v>
      </c>
      <c r="N235" s="163">
        <f t="shared" si="68"/>
        <v>94.093152384561023</v>
      </c>
      <c r="IH235" s="125"/>
    </row>
    <row r="236" spans="1:242" s="124" customFormat="1" ht="15" customHeight="1" x14ac:dyDescent="0.2">
      <c r="A236" s="12"/>
      <c r="B236" s="21"/>
      <c r="C236" s="23"/>
      <c r="D236" s="22"/>
      <c r="E236" s="22" t="s">
        <v>274</v>
      </c>
      <c r="F236" s="200" t="s">
        <v>275</v>
      </c>
      <c r="G236" s="200"/>
      <c r="H236" s="200"/>
      <c r="I236" s="200"/>
      <c r="J236" s="201"/>
      <c r="K236" s="33">
        <v>1565352</v>
      </c>
      <c r="L236" s="33">
        <v>2048988.02</v>
      </c>
      <c r="M236" s="33">
        <v>1927957.42</v>
      </c>
      <c r="N236" s="163">
        <f t="shared" si="68"/>
        <v>94.093152384561023</v>
      </c>
      <c r="IH236" s="125"/>
    </row>
    <row r="237" spans="1:242" s="124" customFormat="1" ht="15" customHeight="1" x14ac:dyDescent="0.2">
      <c r="A237" s="12"/>
      <c r="B237" s="21"/>
      <c r="C237" s="23"/>
      <c r="D237" s="22"/>
      <c r="E237" s="22" t="s">
        <v>276</v>
      </c>
      <c r="F237" s="200" t="s">
        <v>277</v>
      </c>
      <c r="G237" s="200"/>
      <c r="H237" s="200"/>
      <c r="I237" s="200"/>
      <c r="J237" s="201"/>
      <c r="K237" s="33">
        <v>0</v>
      </c>
      <c r="L237" s="33">
        <v>0</v>
      </c>
      <c r="M237" s="33">
        <v>0</v>
      </c>
      <c r="N237" s="163" t="str">
        <f t="shared" si="68"/>
        <v>-</v>
      </c>
      <c r="IH237" s="125"/>
    </row>
    <row r="238" spans="1:242" s="124" customFormat="1" ht="15" customHeight="1" x14ac:dyDescent="0.2">
      <c r="A238" s="12"/>
      <c r="B238" s="21"/>
      <c r="C238" s="23"/>
      <c r="D238" s="22"/>
      <c r="E238" s="25" t="s">
        <v>278</v>
      </c>
      <c r="F238" s="201" t="s">
        <v>279</v>
      </c>
      <c r="G238" s="236"/>
      <c r="H238" s="236"/>
      <c r="I238" s="236"/>
      <c r="J238" s="236"/>
      <c r="K238" s="33">
        <v>0</v>
      </c>
      <c r="L238" s="33">
        <v>0</v>
      </c>
      <c r="M238" s="33">
        <v>0</v>
      </c>
      <c r="N238" s="163" t="str">
        <f t="shared" si="68"/>
        <v>-</v>
      </c>
      <c r="IH238" s="125"/>
    </row>
    <row r="239" spans="1:242" s="124" customFormat="1" ht="15" customHeight="1" x14ac:dyDescent="0.2">
      <c r="A239" s="12"/>
      <c r="B239" s="21"/>
      <c r="C239" s="23"/>
      <c r="D239" s="22"/>
      <c r="E239" s="25" t="s">
        <v>280</v>
      </c>
      <c r="F239" s="200" t="s">
        <v>281</v>
      </c>
      <c r="G239" s="200"/>
      <c r="H239" s="200"/>
      <c r="I239" s="200"/>
      <c r="J239" s="201"/>
      <c r="K239" s="33">
        <v>0</v>
      </c>
      <c r="L239" s="33">
        <v>0</v>
      </c>
      <c r="M239" s="33">
        <v>0</v>
      </c>
      <c r="N239" s="163" t="str">
        <f t="shared" si="68"/>
        <v>-</v>
      </c>
      <c r="IH239" s="125"/>
    </row>
    <row r="240" spans="1:242" s="124" customFormat="1" ht="15" customHeight="1" x14ac:dyDescent="0.2">
      <c r="A240" s="12"/>
      <c r="B240" s="21"/>
      <c r="C240" s="22" t="s">
        <v>282</v>
      </c>
      <c r="D240" s="200" t="s">
        <v>283</v>
      </c>
      <c r="E240" s="200"/>
      <c r="F240" s="200"/>
      <c r="G240" s="200"/>
      <c r="H240" s="200"/>
      <c r="I240" s="200"/>
      <c r="J240" s="201"/>
      <c r="K240" s="33">
        <f>K241+K245+K252</f>
        <v>79437.5</v>
      </c>
      <c r="L240" s="33">
        <f>L241+L245+L252</f>
        <v>49900</v>
      </c>
      <c r="M240" s="33">
        <f>M241+M245+M252</f>
        <v>115582.17</v>
      </c>
      <c r="N240" s="163">
        <f t="shared" si="68"/>
        <v>231.62759519038073</v>
      </c>
      <c r="IH240" s="125"/>
    </row>
    <row r="241" spans="1:242" s="124" customFormat="1" ht="15" customHeight="1" x14ac:dyDescent="0.2">
      <c r="A241" s="12"/>
      <c r="B241" s="21"/>
      <c r="C241" s="23"/>
      <c r="D241" s="22" t="s">
        <v>284</v>
      </c>
      <c r="E241" s="200" t="s">
        <v>285</v>
      </c>
      <c r="F241" s="200"/>
      <c r="G241" s="200"/>
      <c r="H241" s="200"/>
      <c r="I241" s="200"/>
      <c r="J241" s="201"/>
      <c r="K241" s="33">
        <f t="shared" ref="K241" si="69">SUM(K242:K244)</f>
        <v>25375</v>
      </c>
      <c r="L241" s="33">
        <f t="shared" ref="L241" si="70">SUM(L242:L244)</f>
        <v>3500</v>
      </c>
      <c r="M241" s="33">
        <f t="shared" ref="M241" si="71">SUM(M242:M244)</f>
        <v>8666.73</v>
      </c>
      <c r="N241" s="163">
        <f t="shared" si="68"/>
        <v>247.62085714285712</v>
      </c>
      <c r="IH241" s="125"/>
    </row>
    <row r="242" spans="1:242" s="124" customFormat="1" ht="15" customHeight="1" x14ac:dyDescent="0.2">
      <c r="A242" s="44"/>
      <c r="B242" s="45"/>
      <c r="C242" s="56"/>
      <c r="D242" s="46"/>
      <c r="E242" s="46" t="s">
        <v>286</v>
      </c>
      <c r="F242" s="237" t="s">
        <v>287</v>
      </c>
      <c r="G242" s="237"/>
      <c r="H242" s="237"/>
      <c r="I242" s="237"/>
      <c r="J242" s="238"/>
      <c r="K242" s="47">
        <v>10625</v>
      </c>
      <c r="L242" s="47">
        <v>0</v>
      </c>
      <c r="M242" s="47">
        <v>0</v>
      </c>
      <c r="N242" s="163" t="str">
        <f t="shared" si="68"/>
        <v>-</v>
      </c>
      <c r="IH242" s="125"/>
    </row>
    <row r="243" spans="1:242" s="124" customFormat="1" ht="15" customHeight="1" x14ac:dyDescent="0.2">
      <c r="A243" s="44"/>
      <c r="B243" s="45"/>
      <c r="C243" s="56"/>
      <c r="D243" s="46"/>
      <c r="E243" s="46" t="s">
        <v>288</v>
      </c>
      <c r="F243" s="237" t="s">
        <v>289</v>
      </c>
      <c r="G243" s="237"/>
      <c r="H243" s="237"/>
      <c r="I243" s="237"/>
      <c r="J243" s="238"/>
      <c r="K243" s="47">
        <v>6000</v>
      </c>
      <c r="L243" s="47">
        <v>3500</v>
      </c>
      <c r="M243" s="47">
        <v>3047.57</v>
      </c>
      <c r="N243" s="163">
        <f t="shared" si="68"/>
        <v>87.073428571428579</v>
      </c>
      <c r="IH243" s="125"/>
    </row>
    <row r="244" spans="1:242" s="124" customFormat="1" ht="15" customHeight="1" x14ac:dyDescent="0.2">
      <c r="A244" s="58"/>
      <c r="B244" s="59"/>
      <c r="C244" s="60"/>
      <c r="D244" s="61"/>
      <c r="E244" s="61" t="s">
        <v>290</v>
      </c>
      <c r="F244" s="303" t="s">
        <v>291</v>
      </c>
      <c r="G244" s="303"/>
      <c r="H244" s="303"/>
      <c r="I244" s="303"/>
      <c r="J244" s="304"/>
      <c r="K244" s="62">
        <v>8750</v>
      </c>
      <c r="L244" s="62">
        <v>0</v>
      </c>
      <c r="M244" s="62">
        <v>5619.16</v>
      </c>
      <c r="N244" s="163" t="str">
        <f t="shared" si="68"/>
        <v>-</v>
      </c>
      <c r="IH244" s="125"/>
    </row>
    <row r="245" spans="1:242" s="124" customFormat="1" ht="15" customHeight="1" x14ac:dyDescent="0.2">
      <c r="A245" s="12"/>
      <c r="B245" s="21"/>
      <c r="C245" s="23"/>
      <c r="D245" s="22" t="s">
        <v>292</v>
      </c>
      <c r="E245" s="200" t="s">
        <v>293</v>
      </c>
      <c r="F245" s="200"/>
      <c r="G245" s="200"/>
      <c r="H245" s="200"/>
      <c r="I245" s="200"/>
      <c r="J245" s="201"/>
      <c r="K245" s="33">
        <f t="shared" ref="K245:L245" si="72">K246+K247+K248+K249</f>
        <v>0</v>
      </c>
      <c r="L245" s="33">
        <f t="shared" si="72"/>
        <v>1400</v>
      </c>
      <c r="M245" s="33">
        <f t="shared" ref="M245" si="73">M246+M247+M248+M249</f>
        <v>7590</v>
      </c>
      <c r="N245" s="163">
        <f t="shared" si="68"/>
        <v>542.14285714285722</v>
      </c>
      <c r="IH245" s="125"/>
    </row>
    <row r="246" spans="1:242" s="124" customFormat="1" ht="15" customHeight="1" x14ac:dyDescent="0.2">
      <c r="A246" s="12"/>
      <c r="B246" s="21"/>
      <c r="C246" s="23"/>
      <c r="D246" s="22"/>
      <c r="E246" s="22" t="s">
        <v>294</v>
      </c>
      <c r="F246" s="200" t="s">
        <v>295</v>
      </c>
      <c r="G246" s="200"/>
      <c r="H246" s="200"/>
      <c r="I246" s="200"/>
      <c r="J246" s="201"/>
      <c r="K246" s="33">
        <v>0</v>
      </c>
      <c r="L246" s="33">
        <v>0</v>
      </c>
      <c r="M246" s="33">
        <v>0</v>
      </c>
      <c r="N246" s="163" t="str">
        <f t="shared" si="68"/>
        <v>-</v>
      </c>
      <c r="IH246" s="125"/>
    </row>
    <row r="247" spans="1:242" s="124" customFormat="1" ht="15" customHeight="1" x14ac:dyDescent="0.2">
      <c r="A247" s="12"/>
      <c r="B247" s="21"/>
      <c r="C247" s="23"/>
      <c r="D247" s="22"/>
      <c r="E247" s="22" t="s">
        <v>296</v>
      </c>
      <c r="F247" s="200" t="s">
        <v>297</v>
      </c>
      <c r="G247" s="200"/>
      <c r="H247" s="200"/>
      <c r="I247" s="200"/>
      <c r="J247" s="201"/>
      <c r="K247" s="33">
        <v>0</v>
      </c>
      <c r="L247" s="33">
        <v>1400</v>
      </c>
      <c r="M247" s="33">
        <v>0</v>
      </c>
      <c r="N247" s="163">
        <f t="shared" si="68"/>
        <v>0</v>
      </c>
      <c r="IH247" s="125"/>
    </row>
    <row r="248" spans="1:242" s="124" customFormat="1" ht="15" customHeight="1" x14ac:dyDescent="0.2">
      <c r="A248" s="12"/>
      <c r="B248" s="21"/>
      <c r="C248" s="23"/>
      <c r="D248" s="22"/>
      <c r="E248" s="22" t="s">
        <v>298</v>
      </c>
      <c r="F248" s="200" t="s">
        <v>299</v>
      </c>
      <c r="G248" s="200"/>
      <c r="H248" s="200"/>
      <c r="I248" s="200"/>
      <c r="J248" s="201"/>
      <c r="K248" s="33">
        <v>0</v>
      </c>
      <c r="L248" s="33">
        <v>0</v>
      </c>
      <c r="M248" s="33">
        <v>0</v>
      </c>
      <c r="N248" s="163" t="str">
        <f t="shared" si="68"/>
        <v>-</v>
      </c>
      <c r="IH248" s="125"/>
    </row>
    <row r="249" spans="1:242" s="124" customFormat="1" ht="13.5" customHeight="1" thickBot="1" x14ac:dyDescent="0.25">
      <c r="A249" s="26"/>
      <c r="B249" s="96"/>
      <c r="C249" s="97"/>
      <c r="D249" s="27"/>
      <c r="E249" s="27" t="s">
        <v>300</v>
      </c>
      <c r="F249" s="301" t="s">
        <v>301</v>
      </c>
      <c r="G249" s="301"/>
      <c r="H249" s="301"/>
      <c r="I249" s="301"/>
      <c r="J249" s="253"/>
      <c r="K249" s="34">
        <v>0</v>
      </c>
      <c r="L249" s="34">
        <v>0</v>
      </c>
      <c r="M249" s="34">
        <v>7590</v>
      </c>
      <c r="N249" s="183" t="str">
        <f t="shared" si="68"/>
        <v>-</v>
      </c>
      <c r="IH249" s="125"/>
    </row>
    <row r="250" spans="1:242" s="124" customFormat="1" ht="15" customHeight="1" x14ac:dyDescent="0.2">
      <c r="A250" s="212" t="s">
        <v>263</v>
      </c>
      <c r="B250" s="213"/>
      <c r="C250" s="213"/>
      <c r="D250" s="213"/>
      <c r="E250" s="213"/>
      <c r="F250" s="213"/>
      <c r="G250" s="213"/>
      <c r="H250" s="213"/>
      <c r="I250" s="213"/>
      <c r="J250" s="214"/>
      <c r="K250" s="184" t="s">
        <v>363</v>
      </c>
      <c r="L250" s="184" t="s">
        <v>362</v>
      </c>
      <c r="M250" s="184" t="s">
        <v>364</v>
      </c>
      <c r="N250" s="209" t="s">
        <v>345</v>
      </c>
      <c r="IH250" s="125"/>
    </row>
    <row r="251" spans="1:242" s="124" customFormat="1" ht="27" customHeight="1" x14ac:dyDescent="0.2">
      <c r="A251" s="215"/>
      <c r="B251" s="216"/>
      <c r="C251" s="216"/>
      <c r="D251" s="216"/>
      <c r="E251" s="216"/>
      <c r="F251" s="216"/>
      <c r="G251" s="216"/>
      <c r="H251" s="216"/>
      <c r="I251" s="216"/>
      <c r="J251" s="217"/>
      <c r="K251" s="185"/>
      <c r="L251" s="185"/>
      <c r="M251" s="185"/>
      <c r="N251" s="210"/>
      <c r="IH251" s="125"/>
    </row>
    <row r="252" spans="1:242" s="124" customFormat="1" ht="15" customHeight="1" x14ac:dyDescent="0.2">
      <c r="A252" s="12"/>
      <c r="B252" s="21"/>
      <c r="C252" s="23"/>
      <c r="D252" s="22" t="s">
        <v>302</v>
      </c>
      <c r="E252" s="200" t="s">
        <v>303</v>
      </c>
      <c r="F252" s="200"/>
      <c r="G252" s="200"/>
      <c r="H252" s="200"/>
      <c r="I252" s="200"/>
      <c r="J252" s="201"/>
      <c r="K252" s="33">
        <f>SUM(K253)</f>
        <v>54062.5</v>
      </c>
      <c r="L252" s="140">
        <f>SUM(L253)</f>
        <v>45000</v>
      </c>
      <c r="M252" s="140">
        <f>SUM(M253)</f>
        <v>99325.440000000002</v>
      </c>
      <c r="N252" s="164">
        <f>IF(L252&gt;0,IF(M252/L252&gt;=100,"&gt;&gt;100",M252/L252*100),"-")</f>
        <v>220.72319999999999</v>
      </c>
      <c r="IH252" s="125"/>
    </row>
    <row r="253" spans="1:242" s="124" customFormat="1" ht="15" customHeight="1" x14ac:dyDescent="0.2">
      <c r="A253" s="12"/>
      <c r="B253" s="21"/>
      <c r="C253" s="23"/>
      <c r="D253" s="22"/>
      <c r="E253" s="22" t="s">
        <v>304</v>
      </c>
      <c r="F253" s="200" t="s">
        <v>305</v>
      </c>
      <c r="G253" s="200"/>
      <c r="H253" s="200"/>
      <c r="I253" s="200"/>
      <c r="J253" s="201"/>
      <c r="K253" s="33">
        <v>54062.5</v>
      </c>
      <c r="L253" s="140">
        <v>45000</v>
      </c>
      <c r="M253" s="140">
        <v>99325.440000000002</v>
      </c>
      <c r="N253" s="164">
        <f t="shared" ref="N253:N265" si="74">IF(L253&gt;0,IF(M253/L253&gt;=100,"&gt;&gt;100",M253/L253*100),"-")</f>
        <v>220.72319999999999</v>
      </c>
      <c r="IH253" s="125"/>
    </row>
    <row r="254" spans="1:242" s="124" customFormat="1" ht="15" customHeight="1" x14ac:dyDescent="0.2">
      <c r="A254" s="12"/>
      <c r="B254" s="21"/>
      <c r="C254" s="22" t="s">
        <v>306</v>
      </c>
      <c r="D254" s="200" t="s">
        <v>307</v>
      </c>
      <c r="E254" s="200"/>
      <c r="F254" s="200"/>
      <c r="G254" s="200"/>
      <c r="H254" s="200"/>
      <c r="I254" s="200"/>
      <c r="J254" s="201"/>
      <c r="K254" s="33">
        <f t="shared" ref="K254:L254" si="75">SUM(K255:K256)</f>
        <v>49687.5</v>
      </c>
      <c r="L254" s="140">
        <f t="shared" si="75"/>
        <v>58000</v>
      </c>
      <c r="M254" s="140">
        <f t="shared" ref="M254" si="76">SUM(M255:M256)</f>
        <v>61093.11</v>
      </c>
      <c r="N254" s="164">
        <f t="shared" si="74"/>
        <v>105.33294827586207</v>
      </c>
      <c r="IH254" s="125"/>
    </row>
    <row r="255" spans="1:242" s="124" customFormat="1" ht="15" customHeight="1" x14ac:dyDescent="0.2">
      <c r="A255" s="12"/>
      <c r="B255" s="21"/>
      <c r="C255" s="23"/>
      <c r="D255" s="22" t="s">
        <v>308</v>
      </c>
      <c r="E255" s="200" t="s">
        <v>309</v>
      </c>
      <c r="F255" s="200"/>
      <c r="G255" s="200"/>
      <c r="H255" s="200"/>
      <c r="I255" s="200"/>
      <c r="J255" s="201"/>
      <c r="K255" s="33">
        <v>33125</v>
      </c>
      <c r="L255" s="140">
        <v>58000</v>
      </c>
      <c r="M255" s="140">
        <v>61093.11</v>
      </c>
      <c r="N255" s="164">
        <f t="shared" si="74"/>
        <v>105.33294827586207</v>
      </c>
      <c r="IH255" s="125"/>
    </row>
    <row r="256" spans="1:242" s="124" customFormat="1" ht="15" customHeight="1" x14ac:dyDescent="0.2">
      <c r="A256" s="12"/>
      <c r="B256" s="21"/>
      <c r="C256" s="23"/>
      <c r="D256" s="22" t="s">
        <v>310</v>
      </c>
      <c r="E256" s="200" t="s">
        <v>311</v>
      </c>
      <c r="F256" s="200"/>
      <c r="G256" s="200"/>
      <c r="H256" s="200"/>
      <c r="I256" s="200"/>
      <c r="J256" s="201"/>
      <c r="K256" s="33">
        <v>16562.5</v>
      </c>
      <c r="L256" s="140">
        <v>0</v>
      </c>
      <c r="M256" s="140">
        <v>0</v>
      </c>
      <c r="N256" s="164" t="str">
        <f t="shared" si="74"/>
        <v>-</v>
      </c>
      <c r="IH256" s="125"/>
    </row>
    <row r="257" spans="1:242" s="124" customFormat="1" ht="15" customHeight="1" x14ac:dyDescent="0.2">
      <c r="A257" s="44"/>
      <c r="B257" s="45"/>
      <c r="C257" s="46" t="s">
        <v>312</v>
      </c>
      <c r="D257" s="237" t="s">
        <v>313</v>
      </c>
      <c r="E257" s="237"/>
      <c r="F257" s="237"/>
      <c r="G257" s="237"/>
      <c r="H257" s="237"/>
      <c r="I257" s="237"/>
      <c r="J257" s="238"/>
      <c r="K257" s="47">
        <f>K258+K259+K260+K263</f>
        <v>171375</v>
      </c>
      <c r="L257" s="142">
        <f>L258+L259+L260+L263</f>
        <v>17000</v>
      </c>
      <c r="M257" s="142">
        <f>M258+M259+M260+M263</f>
        <v>22783.94</v>
      </c>
      <c r="N257" s="164">
        <f t="shared" si="74"/>
        <v>134.02317647058823</v>
      </c>
      <c r="IH257" s="125"/>
    </row>
    <row r="258" spans="1:242" s="124" customFormat="1" ht="15" customHeight="1" x14ac:dyDescent="0.2">
      <c r="A258" s="12"/>
      <c r="B258" s="21"/>
      <c r="C258" s="23"/>
      <c r="D258" s="22" t="s">
        <v>314</v>
      </c>
      <c r="E258" s="200" t="s">
        <v>315</v>
      </c>
      <c r="F258" s="200"/>
      <c r="G258" s="200"/>
      <c r="H258" s="200"/>
      <c r="I258" s="200"/>
      <c r="J258" s="201"/>
      <c r="K258" s="33">
        <v>0</v>
      </c>
      <c r="L258" s="140">
        <v>17000</v>
      </c>
      <c r="M258" s="140">
        <v>20283.939999999999</v>
      </c>
      <c r="N258" s="164">
        <f t="shared" si="74"/>
        <v>119.31729411764704</v>
      </c>
      <c r="P258" s="126"/>
      <c r="IH258" s="125"/>
    </row>
    <row r="259" spans="1:242" s="124" customFormat="1" ht="15" customHeight="1" x14ac:dyDescent="0.2">
      <c r="A259" s="12"/>
      <c r="B259" s="21"/>
      <c r="C259" s="23"/>
      <c r="D259" s="22" t="s">
        <v>316</v>
      </c>
      <c r="E259" s="200" t="s">
        <v>317</v>
      </c>
      <c r="F259" s="200"/>
      <c r="G259" s="200"/>
      <c r="H259" s="200"/>
      <c r="I259" s="200"/>
      <c r="J259" s="201"/>
      <c r="K259" s="33">
        <v>171375</v>
      </c>
      <c r="L259" s="140">
        <v>0</v>
      </c>
      <c r="M259" s="140">
        <v>2500</v>
      </c>
      <c r="N259" s="164" t="str">
        <f t="shared" si="74"/>
        <v>-</v>
      </c>
      <c r="IH259" s="125"/>
    </row>
    <row r="260" spans="1:242" s="124" customFormat="1" ht="15" customHeight="1" x14ac:dyDescent="0.2">
      <c r="A260" s="35"/>
      <c r="B260" s="36"/>
      <c r="C260" s="37"/>
      <c r="D260" s="22" t="s">
        <v>318</v>
      </c>
      <c r="E260" s="200" t="s">
        <v>319</v>
      </c>
      <c r="F260" s="200"/>
      <c r="G260" s="200"/>
      <c r="H260" s="200"/>
      <c r="I260" s="200"/>
      <c r="J260" s="201"/>
      <c r="K260" s="39">
        <v>0</v>
      </c>
      <c r="L260" s="141">
        <v>0</v>
      </c>
      <c r="M260" s="141">
        <f t="shared" ref="M260" si="77">M261</f>
        <v>0</v>
      </c>
      <c r="N260" s="164" t="str">
        <f t="shared" si="74"/>
        <v>-</v>
      </c>
      <c r="IH260" s="125"/>
    </row>
    <row r="261" spans="1:242" s="124" customFormat="1" ht="15" customHeight="1" x14ac:dyDescent="0.2">
      <c r="A261" s="35"/>
      <c r="B261" s="36"/>
      <c r="C261" s="37"/>
      <c r="D261" s="38"/>
      <c r="E261" s="22" t="s">
        <v>320</v>
      </c>
      <c r="F261" s="200" t="s">
        <v>321</v>
      </c>
      <c r="G261" s="200"/>
      <c r="H261" s="200"/>
      <c r="I261" s="200"/>
      <c r="J261" s="201"/>
      <c r="K261" s="39">
        <v>0</v>
      </c>
      <c r="L261" s="141">
        <v>0</v>
      </c>
      <c r="M261" s="141">
        <v>0</v>
      </c>
      <c r="N261" s="164" t="str">
        <f t="shared" si="74"/>
        <v>-</v>
      </c>
      <c r="IH261" s="125"/>
    </row>
    <row r="262" spans="1:242" s="124" customFormat="1" ht="15" customHeight="1" x14ac:dyDescent="0.2">
      <c r="A262" s="35"/>
      <c r="B262" s="36"/>
      <c r="C262" s="37"/>
      <c r="D262" s="38"/>
      <c r="E262" s="22" t="s">
        <v>322</v>
      </c>
      <c r="F262" s="200" t="s">
        <v>323</v>
      </c>
      <c r="G262" s="200"/>
      <c r="H262" s="200"/>
      <c r="I262" s="200"/>
      <c r="J262" s="201"/>
      <c r="K262" s="39">
        <v>0</v>
      </c>
      <c r="L262" s="141">
        <v>0</v>
      </c>
      <c r="M262" s="141">
        <v>0</v>
      </c>
      <c r="N262" s="164" t="str">
        <f t="shared" si="74"/>
        <v>-</v>
      </c>
      <c r="IH262" s="125"/>
    </row>
    <row r="263" spans="1:242" s="124" customFormat="1" ht="15" customHeight="1" x14ac:dyDescent="0.2">
      <c r="A263" s="35"/>
      <c r="B263" s="36"/>
      <c r="C263" s="37"/>
      <c r="D263" s="22" t="s">
        <v>324</v>
      </c>
      <c r="E263" s="200" t="s">
        <v>325</v>
      </c>
      <c r="F263" s="200"/>
      <c r="G263" s="200"/>
      <c r="H263" s="200"/>
      <c r="I263" s="200"/>
      <c r="J263" s="201"/>
      <c r="K263" s="39">
        <f t="shared" ref="K263" si="78">K264</f>
        <v>0</v>
      </c>
      <c r="L263" s="141">
        <v>0</v>
      </c>
      <c r="M263" s="141">
        <f t="shared" ref="M263" si="79">M264</f>
        <v>0</v>
      </c>
      <c r="N263" s="164" t="str">
        <f t="shared" si="74"/>
        <v>-</v>
      </c>
      <c r="IH263" s="125"/>
    </row>
    <row r="264" spans="1:242" s="124" customFormat="1" ht="15" customHeight="1" x14ac:dyDescent="0.2">
      <c r="A264" s="35"/>
      <c r="B264" s="36"/>
      <c r="C264" s="37"/>
      <c r="D264" s="38"/>
      <c r="E264" s="22" t="s">
        <v>326</v>
      </c>
      <c r="F264" s="200" t="s">
        <v>327</v>
      </c>
      <c r="G264" s="200"/>
      <c r="H264" s="200"/>
      <c r="I264" s="200"/>
      <c r="J264" s="201"/>
      <c r="K264" s="39">
        <v>0</v>
      </c>
      <c r="L264" s="141">
        <v>0</v>
      </c>
      <c r="M264" s="141">
        <v>0</v>
      </c>
      <c r="N264" s="164" t="str">
        <f t="shared" si="74"/>
        <v>-</v>
      </c>
      <c r="IH264" s="125"/>
    </row>
    <row r="265" spans="1:242" s="124" customFormat="1" ht="15" customHeight="1" x14ac:dyDescent="0.2">
      <c r="A265" s="35"/>
      <c r="B265" s="36"/>
      <c r="C265" s="41" t="s">
        <v>328</v>
      </c>
      <c r="D265" s="305" t="s">
        <v>329</v>
      </c>
      <c r="E265" s="306"/>
      <c r="F265" s="306"/>
      <c r="G265" s="306"/>
      <c r="H265" s="306"/>
      <c r="I265" s="306"/>
      <c r="J265" s="306"/>
      <c r="K265" s="39">
        <v>0</v>
      </c>
      <c r="L265" s="39">
        <v>0</v>
      </c>
      <c r="M265" s="39">
        <v>0</v>
      </c>
      <c r="N265" s="164" t="str">
        <f t="shared" si="74"/>
        <v>-</v>
      </c>
      <c r="IH265" s="125"/>
    </row>
    <row r="266" spans="1:242" s="124" customFormat="1" ht="15" customHeight="1" x14ac:dyDescent="0.2">
      <c r="A266" s="226" t="s">
        <v>330</v>
      </c>
      <c r="B266" s="227"/>
      <c r="C266" s="227"/>
      <c r="D266" s="227"/>
      <c r="E266" s="227"/>
      <c r="F266" s="227"/>
      <c r="G266" s="227"/>
      <c r="H266" s="227"/>
      <c r="I266" s="227"/>
      <c r="J266" s="228"/>
      <c r="K266" s="190">
        <f t="shared" ref="K266" si="80">K231</f>
        <v>1865852</v>
      </c>
      <c r="L266" s="190">
        <f>L231</f>
        <v>2173888.02</v>
      </c>
      <c r="M266" s="190">
        <f t="shared" ref="M266" si="81">M231</f>
        <v>2127416.6399999997</v>
      </c>
      <c r="N266" s="196">
        <f>IF(L266&gt;0,IF(M266/L266&gt;=100,"&gt;&gt;100",M266/L266*100),"-")</f>
        <v>97.862291913269743</v>
      </c>
      <c r="IH266" s="125"/>
    </row>
    <row r="267" spans="1:242" s="124" customFormat="1" ht="15" customHeight="1" thickBot="1" x14ac:dyDescent="0.25">
      <c r="A267" s="229"/>
      <c r="B267" s="230"/>
      <c r="C267" s="230"/>
      <c r="D267" s="230"/>
      <c r="E267" s="230"/>
      <c r="F267" s="230"/>
      <c r="G267" s="230"/>
      <c r="H267" s="230"/>
      <c r="I267" s="230"/>
      <c r="J267" s="231"/>
      <c r="K267" s="189"/>
      <c r="L267" s="189"/>
      <c r="M267" s="189"/>
      <c r="N267" s="197" t="str">
        <f>IF(K267&gt;0,IF(M267/K267&gt;=100,"&gt;&gt;100",M267/K267*100),"-")</f>
        <v>-</v>
      </c>
      <c r="IH267" s="125"/>
    </row>
    <row r="268" spans="1:242" s="124" customFormat="1" ht="15" customHeight="1" thickBot="1" x14ac:dyDescent="0.25">
      <c r="A268" s="81">
        <v>52</v>
      </c>
      <c r="B268" s="82"/>
      <c r="C268" s="83"/>
      <c r="D268" s="198" t="s">
        <v>331</v>
      </c>
      <c r="E268" s="198"/>
      <c r="F268" s="198"/>
      <c r="G268" s="198"/>
      <c r="H268" s="198"/>
      <c r="I268" s="198"/>
      <c r="J268" s="199"/>
      <c r="K268" s="117"/>
      <c r="L268" s="117"/>
      <c r="M268" s="117">
        <v>316723.31</v>
      </c>
      <c r="N268" s="165" t="str">
        <f>IF(K268&gt;0,IF(M268/K268&gt;=100,"&gt;&gt;100",M268/K268*100),"-")</f>
        <v>-</v>
      </c>
      <c r="IH268" s="125"/>
    </row>
    <row r="269" spans="1:242" s="124" customFormat="1" ht="15" customHeight="1" thickBot="1" x14ac:dyDescent="0.25">
      <c r="A269" s="81">
        <v>52</v>
      </c>
      <c r="B269" s="82"/>
      <c r="C269" s="83" t="s">
        <v>332</v>
      </c>
      <c r="D269" s="198" t="s">
        <v>333</v>
      </c>
      <c r="E269" s="198"/>
      <c r="F269" s="198"/>
      <c r="G269" s="198"/>
      <c r="H269" s="198"/>
      <c r="I269" s="198"/>
      <c r="J269" s="199"/>
      <c r="K269" s="117"/>
      <c r="L269" s="117"/>
      <c r="M269" s="117"/>
      <c r="N269" s="166" t="str">
        <f>IF(K269&gt;0,IF(M269/K269&gt;=100,"&gt;&gt;100",M269/K269*100),"-")</f>
        <v>-</v>
      </c>
      <c r="IH269" s="125"/>
    </row>
    <row r="270" spans="1:242" s="124" customFormat="1" ht="15" customHeight="1" x14ac:dyDescent="0.2">
      <c r="A270" s="232" t="s">
        <v>334</v>
      </c>
      <c r="B270" s="233"/>
      <c r="C270" s="233"/>
      <c r="D270" s="233"/>
      <c r="E270" s="233"/>
      <c r="F270" s="233"/>
      <c r="G270" s="233"/>
      <c r="H270" s="233"/>
      <c r="I270" s="233"/>
      <c r="J270" s="233"/>
      <c r="K270" s="191">
        <f>K266+K101+K269</f>
        <v>3764918.17</v>
      </c>
      <c r="L270" s="191">
        <f>L266+L101+L269</f>
        <v>4490940.29</v>
      </c>
      <c r="M270" s="188">
        <f>M266+M101+M269</f>
        <v>4735064.58</v>
      </c>
      <c r="N270" s="224">
        <f>IF(L270&gt;0,IF(M270/L270&gt;=100,"&gt;&gt;100",M270/L270*100),"-")</f>
        <v>105.43592820736434</v>
      </c>
      <c r="IH270" s="125"/>
    </row>
    <row r="271" spans="1:242" s="124" customFormat="1" ht="15" customHeight="1" thickBot="1" x14ac:dyDescent="0.25">
      <c r="A271" s="229"/>
      <c r="B271" s="230"/>
      <c r="C271" s="230"/>
      <c r="D271" s="230"/>
      <c r="E271" s="230"/>
      <c r="F271" s="230"/>
      <c r="G271" s="230"/>
      <c r="H271" s="230"/>
      <c r="I271" s="230"/>
      <c r="J271" s="230"/>
      <c r="K271" s="189"/>
      <c r="L271" s="189"/>
      <c r="M271" s="189"/>
      <c r="N271" s="225" t="str">
        <f>IF(K271&gt;0,IF(M271/K271&gt;=100,"&gt;&gt;100",M271/K271*100),"-")</f>
        <v>-</v>
      </c>
      <c r="IH271" s="125"/>
    </row>
    <row r="272" spans="1:242" s="124" customFormat="1" ht="15" customHeight="1" x14ac:dyDescent="0.2">
      <c r="A272" s="134"/>
      <c r="B272" s="134"/>
      <c r="C272" s="134"/>
      <c r="D272" s="134"/>
      <c r="E272" s="134"/>
      <c r="F272" s="134"/>
      <c r="G272" s="134"/>
      <c r="H272" s="134"/>
      <c r="I272" s="134"/>
      <c r="J272" s="134"/>
      <c r="K272" s="135"/>
      <c r="L272" s="135"/>
      <c r="M272" s="135"/>
      <c r="IG272" s="125"/>
    </row>
    <row r="273" spans="1:241" s="136" customFormat="1" ht="15" customHeight="1" x14ac:dyDescent="0.2"/>
    <row r="274" spans="1:241" s="124" customFormat="1" ht="15" customHeight="1" x14ac:dyDescent="0.2">
      <c r="A274" s="221" t="s">
        <v>369</v>
      </c>
      <c r="B274" s="221"/>
      <c r="C274" s="221"/>
      <c r="D274" s="221"/>
      <c r="E274" s="221"/>
      <c r="F274" s="127"/>
      <c r="G274" s="130"/>
      <c r="H274" s="130"/>
      <c r="I274" s="131"/>
      <c r="J274" s="222"/>
      <c r="K274" s="222"/>
      <c r="L274" s="132"/>
      <c r="M274" s="175"/>
      <c r="IG274" s="125"/>
    </row>
    <row r="275" spans="1:241" s="124" customFormat="1" ht="15" customHeight="1" x14ac:dyDescent="0.2">
      <c r="A275" s="223" t="s">
        <v>343</v>
      </c>
      <c r="B275" s="223"/>
      <c r="C275" s="223"/>
      <c r="D275" s="223"/>
      <c r="E275" s="223"/>
      <c r="F275" s="223"/>
      <c r="G275" s="223"/>
      <c r="H275" s="223"/>
      <c r="I275" s="223"/>
      <c r="J275" s="223"/>
      <c r="K275" s="223"/>
      <c r="L275" s="223"/>
      <c r="M275" s="223"/>
      <c r="IG275" s="125"/>
    </row>
    <row r="276" spans="1:241" s="124" customFormat="1" ht="15" customHeight="1" x14ac:dyDescent="0.2">
      <c r="A276" s="223" t="s">
        <v>344</v>
      </c>
      <c r="B276" s="223"/>
      <c r="C276" s="223"/>
      <c r="D276" s="223"/>
      <c r="E276" s="223"/>
      <c r="F276" s="223"/>
      <c r="G276" s="223"/>
      <c r="H276" s="223"/>
      <c r="I276" s="223"/>
      <c r="J276" s="223"/>
      <c r="K276" s="223"/>
      <c r="L276" s="223"/>
      <c r="M276" s="223"/>
      <c r="IG276" s="125"/>
    </row>
    <row r="277" spans="1:241" s="124" customFormat="1" ht="15" customHeight="1" x14ac:dyDescent="0.2">
      <c r="A277" s="137"/>
      <c r="B277" s="137"/>
      <c r="C277" s="137"/>
      <c r="D277" s="137"/>
      <c r="E277" s="137"/>
      <c r="F277" s="127"/>
      <c r="G277" s="130"/>
      <c r="H277" s="130"/>
      <c r="I277" s="131"/>
      <c r="J277" s="223" t="s">
        <v>336</v>
      </c>
      <c r="K277" s="223"/>
      <c r="L277" s="223"/>
      <c r="M277" s="223"/>
      <c r="IG277" s="125"/>
    </row>
    <row r="278" spans="1:241" ht="15" customHeight="1" x14ac:dyDescent="0.2">
      <c r="J278" s="223" t="s">
        <v>366</v>
      </c>
      <c r="K278" s="223"/>
      <c r="L278" s="223"/>
      <c r="M278" s="223"/>
    </row>
    <row r="279" spans="1:241" ht="15" customHeight="1" x14ac:dyDescent="0.2">
      <c r="J279" s="132"/>
      <c r="K279" s="133"/>
      <c r="L279" s="133"/>
      <c r="M279" s="175"/>
    </row>
    <row r="280" spans="1:241" ht="15" customHeight="1" x14ac:dyDescent="0.2">
      <c r="M280" s="168"/>
    </row>
    <row r="281" spans="1:241" ht="15" customHeight="1" x14ac:dyDescent="0.2">
      <c r="M281" s="169"/>
    </row>
  </sheetData>
  <sheetProtection selectLockedCells="1" selectUnlockedCells="1"/>
  <mergeCells count="307">
    <mergeCell ref="E213:J213"/>
    <mergeCell ref="K214:K215"/>
    <mergeCell ref="E183:J183"/>
    <mergeCell ref="D212:J212"/>
    <mergeCell ref="C196:J196"/>
    <mergeCell ref="A229:J230"/>
    <mergeCell ref="K229:K230"/>
    <mergeCell ref="E224:J224"/>
    <mergeCell ref="A214:J215"/>
    <mergeCell ref="E226:J226"/>
    <mergeCell ref="E225:J225"/>
    <mergeCell ref="A227:J228"/>
    <mergeCell ref="N229:N230"/>
    <mergeCell ref="K227:K228"/>
    <mergeCell ref="M227:M228"/>
    <mergeCell ref="N227:N228"/>
    <mergeCell ref="F179:J179"/>
    <mergeCell ref="C197:J197"/>
    <mergeCell ref="D198:J198"/>
    <mergeCell ref="E223:J223"/>
    <mergeCell ref="D182:J182"/>
    <mergeCell ref="D209:J209"/>
    <mergeCell ref="E210:J210"/>
    <mergeCell ref="E206:J206"/>
    <mergeCell ref="E201:J201"/>
    <mergeCell ref="C208:J208"/>
    <mergeCell ref="E207:J207"/>
    <mergeCell ref="E202:J202"/>
    <mergeCell ref="F187:J187"/>
    <mergeCell ref="F184:J184"/>
    <mergeCell ref="D203:J203"/>
    <mergeCell ref="E204:J204"/>
    <mergeCell ref="E205:J205"/>
    <mergeCell ref="E211:J211"/>
    <mergeCell ref="E218:J218"/>
    <mergeCell ref="E219:J219"/>
    <mergeCell ref="F167:J167"/>
    <mergeCell ref="F175:J175"/>
    <mergeCell ref="E174:J174"/>
    <mergeCell ref="E193:J193"/>
    <mergeCell ref="E195:J195"/>
    <mergeCell ref="E200:J200"/>
    <mergeCell ref="E194:J194"/>
    <mergeCell ref="F172:J172"/>
    <mergeCell ref="E173:J173"/>
    <mergeCell ref="F168:J168"/>
    <mergeCell ref="E185:J185"/>
    <mergeCell ref="E186:J186"/>
    <mergeCell ref="E188:J188"/>
    <mergeCell ref="D190:J190"/>
    <mergeCell ref="F181:J181"/>
    <mergeCell ref="E191:J191"/>
    <mergeCell ref="E189:J189"/>
    <mergeCell ref="F169:J169"/>
    <mergeCell ref="F170:J170"/>
    <mergeCell ref="F180:J180"/>
    <mergeCell ref="D199:J199"/>
    <mergeCell ref="F171:J171"/>
    <mergeCell ref="E192:J192"/>
    <mergeCell ref="F244:J244"/>
    <mergeCell ref="E245:J245"/>
    <mergeCell ref="C231:J231"/>
    <mergeCell ref="E234:J234"/>
    <mergeCell ref="F236:J236"/>
    <mergeCell ref="E260:J260"/>
    <mergeCell ref="F261:J261"/>
    <mergeCell ref="D265:J265"/>
    <mergeCell ref="F264:J264"/>
    <mergeCell ref="E263:J263"/>
    <mergeCell ref="E258:J258"/>
    <mergeCell ref="E259:J259"/>
    <mergeCell ref="D254:J254"/>
    <mergeCell ref="A250:J251"/>
    <mergeCell ref="F237:J237"/>
    <mergeCell ref="F242:J242"/>
    <mergeCell ref="D240:J240"/>
    <mergeCell ref="E241:J241"/>
    <mergeCell ref="F165:J165"/>
    <mergeCell ref="E133:J133"/>
    <mergeCell ref="G150:J150"/>
    <mergeCell ref="F158:J158"/>
    <mergeCell ref="F156:J156"/>
    <mergeCell ref="F249:J249"/>
    <mergeCell ref="E255:J255"/>
    <mergeCell ref="E256:J256"/>
    <mergeCell ref="D257:J257"/>
    <mergeCell ref="F176:J176"/>
    <mergeCell ref="F246:J246"/>
    <mergeCell ref="F247:J247"/>
    <mergeCell ref="F248:J248"/>
    <mergeCell ref="C216:J216"/>
    <mergeCell ref="D217:J217"/>
    <mergeCell ref="F243:J243"/>
    <mergeCell ref="D222:J222"/>
    <mergeCell ref="E220:J220"/>
    <mergeCell ref="E221:J221"/>
    <mergeCell ref="D232:J232"/>
    <mergeCell ref="E235:J235"/>
    <mergeCell ref="F238:J238"/>
    <mergeCell ref="F239:J239"/>
    <mergeCell ref="E233:J233"/>
    <mergeCell ref="F157:J157"/>
    <mergeCell ref="E135:J135"/>
    <mergeCell ref="F159:J159"/>
    <mergeCell ref="E151:J151"/>
    <mergeCell ref="E152:J152"/>
    <mergeCell ref="F154:J154"/>
    <mergeCell ref="E164:J164"/>
    <mergeCell ref="E130:J130"/>
    <mergeCell ref="E131:J131"/>
    <mergeCell ref="E132:J132"/>
    <mergeCell ref="A4:M4"/>
    <mergeCell ref="B13:J13"/>
    <mergeCell ref="H28:J28"/>
    <mergeCell ref="C19:J19"/>
    <mergeCell ref="G24:J24"/>
    <mergeCell ref="H25:J25"/>
    <mergeCell ref="C20:J20"/>
    <mergeCell ref="D21:J21"/>
    <mergeCell ref="K15:K16"/>
    <mergeCell ref="M15:M16"/>
    <mergeCell ref="A17:J17"/>
    <mergeCell ref="A10:N10"/>
    <mergeCell ref="B18:J18"/>
    <mergeCell ref="F23:J23"/>
    <mergeCell ref="E22:J22"/>
    <mergeCell ref="A15:J16"/>
    <mergeCell ref="N15:N16"/>
    <mergeCell ref="G27:J27"/>
    <mergeCell ref="H26:J26"/>
    <mergeCell ref="F33:J33"/>
    <mergeCell ref="F55:J55"/>
    <mergeCell ref="C84:J84"/>
    <mergeCell ref="E51:J51"/>
    <mergeCell ref="E47:J47"/>
    <mergeCell ref="E44:J44"/>
    <mergeCell ref="F38:J38"/>
    <mergeCell ref="D42:J42"/>
    <mergeCell ref="E43:J43"/>
    <mergeCell ref="F39:J39"/>
    <mergeCell ref="E49:J49"/>
    <mergeCell ref="E46:J46"/>
    <mergeCell ref="E50:J50"/>
    <mergeCell ref="E45:J45"/>
    <mergeCell ref="F37:J37"/>
    <mergeCell ref="D64:J64"/>
    <mergeCell ref="C62:J62"/>
    <mergeCell ref="B79:J79"/>
    <mergeCell ref="D81:J81"/>
    <mergeCell ref="N40:N41"/>
    <mergeCell ref="M40:M41"/>
    <mergeCell ref="A73:J74"/>
    <mergeCell ref="K73:K74"/>
    <mergeCell ref="M73:M74"/>
    <mergeCell ref="C75:J75"/>
    <mergeCell ref="C76:J76"/>
    <mergeCell ref="C77:J77"/>
    <mergeCell ref="K40:K41"/>
    <mergeCell ref="B57:J57"/>
    <mergeCell ref="D59:J59"/>
    <mergeCell ref="D60:J60"/>
    <mergeCell ref="A40:J41"/>
    <mergeCell ref="D69:J69"/>
    <mergeCell ref="D52:J52"/>
    <mergeCell ref="E53:J53"/>
    <mergeCell ref="D63:J63"/>
    <mergeCell ref="B65:J65"/>
    <mergeCell ref="C66:J66"/>
    <mergeCell ref="D56:J56"/>
    <mergeCell ref="A96:J97"/>
    <mergeCell ref="K98:K99"/>
    <mergeCell ref="M98:M99"/>
    <mergeCell ref="A98:J99"/>
    <mergeCell ref="H29:J29"/>
    <mergeCell ref="C78:J78"/>
    <mergeCell ref="C80:J80"/>
    <mergeCell ref="C83:J83"/>
    <mergeCell ref="G35:J35"/>
    <mergeCell ref="E31:J31"/>
    <mergeCell ref="C58:J58"/>
    <mergeCell ref="D68:J68"/>
    <mergeCell ref="A89:J89"/>
    <mergeCell ref="D67:J67"/>
    <mergeCell ref="F54:J54"/>
    <mergeCell ref="E70:J70"/>
    <mergeCell ref="E71:J71"/>
    <mergeCell ref="E72:J72"/>
    <mergeCell ref="G36:J36"/>
    <mergeCell ref="D82:J82"/>
    <mergeCell ref="G34:J34"/>
    <mergeCell ref="E32:J32"/>
    <mergeCell ref="D85:J85"/>
    <mergeCell ref="F30:J30"/>
    <mergeCell ref="C90:J90"/>
    <mergeCell ref="C95:J95"/>
    <mergeCell ref="D86:J86"/>
    <mergeCell ref="D87:J87"/>
    <mergeCell ref="E88:J88"/>
    <mergeCell ref="F153:J153"/>
    <mergeCell ref="E140:J140"/>
    <mergeCell ref="C119:J119"/>
    <mergeCell ref="D120:J120"/>
    <mergeCell ref="E104:J104"/>
    <mergeCell ref="E106:J106"/>
    <mergeCell ref="E105:J105"/>
    <mergeCell ref="E107:J107"/>
    <mergeCell ref="D103:J103"/>
    <mergeCell ref="B101:J101"/>
    <mergeCell ref="D108:J108"/>
    <mergeCell ref="A100:J100"/>
    <mergeCell ref="E123:J123"/>
    <mergeCell ref="D124:J124"/>
    <mergeCell ref="E118:J118"/>
    <mergeCell ref="D116:J116"/>
    <mergeCell ref="E114:J114"/>
    <mergeCell ref="F147:J147"/>
    <mergeCell ref="E109:J109"/>
    <mergeCell ref="N96:N97"/>
    <mergeCell ref="E121:J121"/>
    <mergeCell ref="E122:J122"/>
    <mergeCell ref="K96:K97"/>
    <mergeCell ref="E128:J128"/>
    <mergeCell ref="D129:J129"/>
    <mergeCell ref="K250:K251"/>
    <mergeCell ref="A141:J142"/>
    <mergeCell ref="G149:J149"/>
    <mergeCell ref="C102:J102"/>
    <mergeCell ref="M177:M178"/>
    <mergeCell ref="N177:N178"/>
    <mergeCell ref="F162:J162"/>
    <mergeCell ref="F163:J163"/>
    <mergeCell ref="E161:J161"/>
    <mergeCell ref="F155:J155"/>
    <mergeCell ref="E160:J160"/>
    <mergeCell ref="E110:J110"/>
    <mergeCell ref="E111:J111"/>
    <mergeCell ref="E113:J113"/>
    <mergeCell ref="E112:J112"/>
    <mergeCell ref="F166:J166"/>
    <mergeCell ref="E125:J125"/>
    <mergeCell ref="E126:J126"/>
    <mergeCell ref="E115:J115"/>
    <mergeCell ref="F148:J148"/>
    <mergeCell ref="E145:J145"/>
    <mergeCell ref="D143:J143"/>
    <mergeCell ref="E144:J144"/>
    <mergeCell ref="F146:J146"/>
    <mergeCell ref="F136:J136"/>
    <mergeCell ref="F137:J137"/>
    <mergeCell ref="E138:J138"/>
    <mergeCell ref="E139:J139"/>
    <mergeCell ref="D134:J134"/>
    <mergeCell ref="E117:J117"/>
    <mergeCell ref="E127:J127"/>
    <mergeCell ref="A274:E274"/>
    <mergeCell ref="J274:K274"/>
    <mergeCell ref="J277:M277"/>
    <mergeCell ref="N270:N271"/>
    <mergeCell ref="M270:M271"/>
    <mergeCell ref="M266:M267"/>
    <mergeCell ref="J278:M278"/>
    <mergeCell ref="A275:M275"/>
    <mergeCell ref="A276:M276"/>
    <mergeCell ref="K270:K271"/>
    <mergeCell ref="K266:K267"/>
    <mergeCell ref="A266:J267"/>
    <mergeCell ref="A270:J271"/>
    <mergeCell ref="A1:N2"/>
    <mergeCell ref="A5:N5"/>
    <mergeCell ref="A6:N6"/>
    <mergeCell ref="A12:N12"/>
    <mergeCell ref="A9:N9"/>
    <mergeCell ref="N266:N267"/>
    <mergeCell ref="D269:J269"/>
    <mergeCell ref="D268:J268"/>
    <mergeCell ref="F262:J262"/>
    <mergeCell ref="E48:J48"/>
    <mergeCell ref="N73:N74"/>
    <mergeCell ref="D61:J61"/>
    <mergeCell ref="E252:J252"/>
    <mergeCell ref="F253:J253"/>
    <mergeCell ref="N214:N215"/>
    <mergeCell ref="M250:M251"/>
    <mergeCell ref="N250:N251"/>
    <mergeCell ref="K141:K142"/>
    <mergeCell ref="M141:M142"/>
    <mergeCell ref="N141:N142"/>
    <mergeCell ref="A177:J178"/>
    <mergeCell ref="K177:K178"/>
    <mergeCell ref="N98:N99"/>
    <mergeCell ref="C94:J94"/>
    <mergeCell ref="M229:M230"/>
    <mergeCell ref="M214:M215"/>
    <mergeCell ref="L15:L16"/>
    <mergeCell ref="L96:L97"/>
    <mergeCell ref="L227:L228"/>
    <mergeCell ref="L266:L267"/>
    <mergeCell ref="L270:L271"/>
    <mergeCell ref="L40:L41"/>
    <mergeCell ref="L73:L74"/>
    <mergeCell ref="L98:L99"/>
    <mergeCell ref="L141:L142"/>
    <mergeCell ref="L177:L178"/>
    <mergeCell ref="L214:L215"/>
    <mergeCell ref="L229:L230"/>
    <mergeCell ref="L250:L251"/>
    <mergeCell ref="M96:M97"/>
  </mergeCells>
  <phoneticPr fontId="6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76" firstPageNumber="0" fitToHeight="8" orientation="landscape" r:id="rId1"/>
  <headerFooter alignWithMargins="0">
    <oddFooter xml:space="preserve">&amp;C &amp;P </oddFooter>
  </headerFooter>
  <rowBreaks count="7" manualBreakCount="7">
    <brk id="39" max="14" man="1"/>
    <brk id="72" max="16383" man="1"/>
    <brk id="97" max="16383" man="1"/>
    <brk id="140" max="16383" man="1"/>
    <brk id="176" max="16383" man="1"/>
    <brk id="213" max="16383" man="1"/>
    <brk id="24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IZVRŠENJE FINANCIJSKOG PLANA</vt:lpstr>
      <vt:lpstr>'IZVRŠENJE FINANCIJSKOG PLANA'!Podrucje_ispisa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Marina Ucovic</cp:lastModifiedBy>
  <cp:revision/>
  <cp:lastPrinted>2026-03-12T10:07:02Z</cp:lastPrinted>
  <dcterms:created xsi:type="dcterms:W3CDTF">2013-11-01T07:54:25Z</dcterms:created>
  <dcterms:modified xsi:type="dcterms:W3CDTF">2026-07-14T06:45:38Z</dcterms:modified>
</cp:coreProperties>
</file>