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fileSharing readOnlyRecommended="1" userName="Korisnik" algorithmName="SHA-512" hashValue="u9HNl0uKOMy1WUi+4AViF02F0OvdNMHX4mRkw5GisrcV4LKmvI+O6beqa34SAQ/5uB53hmeD+q3/VRGG4CsTFQ==" saltValue="KOjVz8sRp5rpmJNQqCTmAQ==" spinCount="100000"/>
  <workbookPr/>
  <mc:AlternateContent xmlns:mc="http://schemas.openxmlformats.org/markup-compatibility/2006">
    <mc:Choice Requires="x15">
      <x15ac:absPath xmlns:x15ac="http://schemas.microsoft.com/office/spreadsheetml/2010/11/ac" url="C:\Users\Korisnik\Desktop\2026\"/>
    </mc:Choice>
  </mc:AlternateContent>
  <xr:revisionPtr revIDLastSave="0" documentId="8_{BD9BDAA8-B219-411E-A2E2-E5EEE5A2C277}" xr6:coauthVersionLast="47" xr6:coauthVersionMax="47" xr10:uidLastSave="{00000000-0000-0000-0000-000000000000}"/>
  <bookViews>
    <workbookView xWindow="-120" yWindow="-120" windowWidth="29040" windowHeight="15720" tabRatio="755" xr2:uid="{00000000-000D-0000-FFFF-FFFF00000000}"/>
  </bookViews>
  <sheets>
    <sheet name="PLAN PRIHODA I RASHODA" sheetId="1" r:id="rId1"/>
    <sheet name="Grafikoni" sheetId="4" r:id="rId2"/>
    <sheet name="PLAN ZADUŽIVANJA I OTPLATE" sheetId="2" r:id="rId3"/>
    <sheet name="OBRAZLOŽENJE FINANCIJSKOG PLANA" sheetId="3" r:id="rId4"/>
  </sheets>
  <definedNames>
    <definedName name="_xlnm.Print_Area" localSheetId="0">'PLAN PRIHODA I RASHODA'!$A$1:$N$304</definedName>
    <definedName name="_xlnm.Print_Area" localSheetId="2">'PLAN ZADUŽIVANJA I OTPLATE'!$A$1:$I$38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83" i="1" l="1"/>
  <c r="N282" i="1"/>
  <c r="N275" i="1"/>
  <c r="N276" i="1"/>
  <c r="N277" i="1"/>
  <c r="N278" i="1"/>
  <c r="N279" i="1"/>
  <c r="N280" i="1"/>
  <c r="N274" i="1"/>
  <c r="N273" i="1"/>
  <c r="N272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58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37" i="1"/>
  <c r="N223" i="1"/>
  <c r="N224" i="1"/>
  <c r="N225" i="1"/>
  <c r="N226" i="1"/>
  <c r="N227" i="1"/>
  <c r="N228" i="1"/>
  <c r="N229" i="1"/>
  <c r="N230" i="1"/>
  <c r="N231" i="1"/>
  <c r="N232" i="1"/>
  <c r="N222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185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49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07" i="1"/>
  <c r="N90" i="1"/>
  <c r="N91" i="1"/>
  <c r="N92" i="1"/>
  <c r="N93" i="1"/>
  <c r="N94" i="1"/>
  <c r="N95" i="1"/>
  <c r="N96" i="1"/>
  <c r="N97" i="1"/>
  <c r="N98" i="1"/>
  <c r="N99" i="1"/>
  <c r="N100" i="1"/>
  <c r="N101" i="1"/>
  <c r="N88" i="1"/>
  <c r="N89" i="1"/>
  <c r="N76" i="1"/>
  <c r="N77" i="1"/>
  <c r="N78" i="1"/>
  <c r="N79" i="1"/>
  <c r="N80" i="1"/>
  <c r="N81" i="1"/>
  <c r="N82" i="1"/>
  <c r="N83" i="1"/>
  <c r="N84" i="1"/>
  <c r="N85" i="1"/>
  <c r="N86" i="1"/>
  <c r="N87" i="1"/>
  <c r="N75" i="1"/>
  <c r="N68" i="1"/>
  <c r="N69" i="1"/>
  <c r="N70" i="1"/>
  <c r="N71" i="1"/>
  <c r="N72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43" i="1"/>
  <c r="N44" i="1"/>
  <c r="N45" i="1"/>
  <c r="N46" i="1"/>
  <c r="N47" i="1"/>
  <c r="N48" i="1"/>
  <c r="N49" i="1"/>
  <c r="N42" i="1"/>
  <c r="K275" i="1"/>
  <c r="K274" i="1" s="1"/>
  <c r="K279" i="1" s="1"/>
  <c r="K277" i="1"/>
  <c r="M277" i="1"/>
  <c r="L277" i="1"/>
  <c r="M275" i="1"/>
  <c r="L275" i="1"/>
  <c r="L274" i="1" s="1"/>
  <c r="L279" i="1" s="1"/>
  <c r="M274" i="1"/>
  <c r="M279" i="1" s="1"/>
  <c r="K90" i="1"/>
  <c r="K93" i="1"/>
  <c r="K91" i="1"/>
  <c r="M93" i="1"/>
  <c r="L93" i="1"/>
  <c r="M91" i="1"/>
  <c r="L91" i="1"/>
  <c r="L90" i="1" s="1"/>
  <c r="L95" i="1" s="1"/>
  <c r="M90" i="1"/>
  <c r="M95" i="1" s="1"/>
  <c r="K95" i="1" l="1"/>
  <c r="K269" i="1" l="1"/>
  <c r="K266" i="1"/>
  <c r="K263" i="1"/>
  <c r="K260" i="1"/>
  <c r="K258" i="1"/>
  <c r="K251" i="1"/>
  <c r="K247" i="1"/>
  <c r="K241" i="1"/>
  <c r="K238" i="1" s="1"/>
  <c r="K228" i="1"/>
  <c r="K223" i="1"/>
  <c r="K222" i="1" s="1"/>
  <c r="K215" i="1"/>
  <c r="K214" i="1" s="1"/>
  <c r="K209" i="1"/>
  <c r="K205" i="1"/>
  <c r="K203" i="1" s="1"/>
  <c r="K196" i="1"/>
  <c r="K188" i="1"/>
  <c r="K180" i="1"/>
  <c r="K170" i="1"/>
  <c r="K167" i="1"/>
  <c r="K158" i="1"/>
  <c r="K154" i="1"/>
  <c r="K151" i="1" s="1"/>
  <c r="K141" i="1"/>
  <c r="K140" i="1"/>
  <c r="K135" i="1"/>
  <c r="K130" i="1"/>
  <c r="K126" i="1"/>
  <c r="K122" i="1"/>
  <c r="K114" i="1"/>
  <c r="K109" i="1"/>
  <c r="K96" i="1"/>
  <c r="K84" i="1"/>
  <c r="K80" i="1"/>
  <c r="K79" i="1" s="1"/>
  <c r="K69" i="1"/>
  <c r="K66" i="1"/>
  <c r="K65" i="1"/>
  <c r="K62" i="1"/>
  <c r="K58" i="1"/>
  <c r="K57" i="1"/>
  <c r="K53" i="1"/>
  <c r="K52" i="1"/>
  <c r="K42" i="1"/>
  <c r="K33" i="1"/>
  <c r="K32" i="1" s="1"/>
  <c r="K27" i="1"/>
  <c r="K24" i="1"/>
  <c r="K23" i="1"/>
  <c r="K22" i="1"/>
  <c r="K21" i="1" l="1"/>
  <c r="K149" i="1"/>
  <c r="K108" i="1"/>
  <c r="K20" i="1"/>
  <c r="K18" i="1" s="1"/>
  <c r="K89" i="1" s="1"/>
  <c r="K102" i="1" s="1"/>
  <c r="K246" i="1"/>
  <c r="K237" i="1" s="1"/>
  <c r="K125" i="1"/>
  <c r="K107" i="1" s="1"/>
  <c r="N19" i="1" l="1"/>
  <c r="N25" i="1"/>
  <c r="N26" i="1"/>
  <c r="N28" i="1"/>
  <c r="N29" i="1"/>
  <c r="N30" i="1"/>
  <c r="N31" i="1"/>
  <c r="N32" i="1"/>
  <c r="N34" i="1"/>
  <c r="N35" i="1"/>
  <c r="N36" i="1"/>
  <c r="N37" i="1"/>
  <c r="N38" i="1"/>
  <c r="N39" i="1"/>
  <c r="M269" i="1" l="1"/>
  <c r="M263" i="1" s="1"/>
  <c r="M260" i="1"/>
  <c r="M258" i="1"/>
  <c r="M251" i="1"/>
  <c r="M247" i="1"/>
  <c r="M241" i="1"/>
  <c r="M238" i="1" s="1"/>
  <c r="M228" i="1"/>
  <c r="M223" i="1"/>
  <c r="M222" i="1" s="1"/>
  <c r="M215" i="1"/>
  <c r="M214" i="1"/>
  <c r="M209" i="1"/>
  <c r="M203" i="1" s="1"/>
  <c r="M196" i="1"/>
  <c r="M188" i="1"/>
  <c r="M180" i="1"/>
  <c r="M170" i="1"/>
  <c r="M167" i="1"/>
  <c r="M158" i="1"/>
  <c r="M154" i="1"/>
  <c r="M151" i="1" s="1"/>
  <c r="M141" i="1"/>
  <c r="M140" i="1" s="1"/>
  <c r="M130" i="1"/>
  <c r="M126" i="1"/>
  <c r="M122" i="1"/>
  <c r="M114" i="1"/>
  <c r="M109" i="1"/>
  <c r="M84" i="1"/>
  <c r="M80" i="1"/>
  <c r="M79" i="1"/>
  <c r="M69" i="1"/>
  <c r="M66" i="1" s="1"/>
  <c r="M65" i="1" s="1"/>
  <c r="M62" i="1"/>
  <c r="M58" i="1"/>
  <c r="M57" i="1"/>
  <c r="M53" i="1"/>
  <c r="M52" i="1" s="1"/>
  <c r="M42" i="1"/>
  <c r="M33" i="1"/>
  <c r="N33" i="1" s="1"/>
  <c r="M27" i="1"/>
  <c r="N27" i="1" s="1"/>
  <c r="M24" i="1"/>
  <c r="L241" i="1"/>
  <c r="L84" i="1"/>
  <c r="M23" i="1" l="1"/>
  <c r="N24" i="1"/>
  <c r="M108" i="1"/>
  <c r="M149" i="1"/>
  <c r="M246" i="1"/>
  <c r="M237" i="1"/>
  <c r="M125" i="1"/>
  <c r="M107" i="1" s="1"/>
  <c r="L167" i="1"/>
  <c r="M22" i="1" l="1"/>
  <c r="N23" i="1"/>
  <c r="L69" i="1"/>
  <c r="M21" i="1" l="1"/>
  <c r="N22" i="1"/>
  <c r="L247" i="1"/>
  <c r="L24" i="1"/>
  <c r="L27" i="1"/>
  <c r="L33" i="1"/>
  <c r="L42" i="1"/>
  <c r="L53" i="1"/>
  <c r="L58" i="1"/>
  <c r="L62" i="1"/>
  <c r="L66" i="1"/>
  <c r="L65" i="1" l="1"/>
  <c r="L52" i="1"/>
  <c r="N21" i="1"/>
  <c r="M20" i="1"/>
  <c r="L57" i="1"/>
  <c r="K272" i="1"/>
  <c r="K233" i="1"/>
  <c r="L23" i="1"/>
  <c r="L22" i="1" s="1"/>
  <c r="L21" i="1" s="1"/>
  <c r="L20" i="1" s="1"/>
  <c r="L18" i="1" s="1"/>
  <c r="M18" i="1" l="1"/>
  <c r="N18" i="1" s="1"/>
  <c r="N20" i="1"/>
  <c r="K282" i="1"/>
  <c r="L251" i="1"/>
  <c r="L223" i="1"/>
  <c r="M96" i="1"/>
  <c r="L96" i="1"/>
  <c r="L260" i="1"/>
  <c r="L258" i="1"/>
  <c r="L246" i="1" s="1"/>
  <c r="L238" i="1"/>
  <c r="L228" i="1"/>
  <c r="L209" i="1"/>
  <c r="L203" i="1" s="1"/>
  <c r="L196" i="1"/>
  <c r="L188" i="1"/>
  <c r="L180" i="1"/>
  <c r="L170" i="1"/>
  <c r="L158" i="1"/>
  <c r="L154" i="1"/>
  <c r="L151" i="1" s="1"/>
  <c r="L141" i="1"/>
  <c r="L140" i="1" s="1"/>
  <c r="L130" i="1"/>
  <c r="L126" i="1"/>
  <c r="L122" i="1"/>
  <c r="L114" i="1"/>
  <c r="L109" i="1"/>
  <c r="L80" i="1"/>
  <c r="L215" i="1"/>
  <c r="L214" i="1" s="1"/>
  <c r="L269" i="1"/>
  <c r="L263" i="1" s="1"/>
  <c r="L222" i="1" l="1"/>
  <c r="L79" i="1"/>
  <c r="L108" i="1"/>
  <c r="L237" i="1"/>
  <c r="L272" i="1" s="1"/>
  <c r="L149" i="1"/>
  <c r="L125" i="1" s="1"/>
  <c r="L107" i="1" l="1"/>
  <c r="L233" i="1" s="1"/>
  <c r="L89" i="1"/>
  <c r="L102" i="1"/>
  <c r="L282" i="1" l="1"/>
  <c r="M272" i="1" l="1"/>
  <c r="M89" i="1" l="1"/>
  <c r="M102" i="1"/>
  <c r="M282" i="1"/>
  <c r="H20" i="2" l="1"/>
  <c r="G20" i="2"/>
  <c r="F20" i="2"/>
  <c r="E20" i="2"/>
  <c r="D20" i="2"/>
  <c r="C20" i="2"/>
  <c r="B20" i="2"/>
  <c r="N281" i="1"/>
  <c r="N234" i="1"/>
  <c r="N103" i="1"/>
  <c r="M233" i="1" l="1"/>
  <c r="N233" i="1" l="1"/>
  <c r="N102" i="1"/>
</calcChain>
</file>

<file path=xl/sharedStrings.xml><?xml version="1.0" encoding="utf-8"?>
<sst xmlns="http://schemas.openxmlformats.org/spreadsheetml/2006/main" count="502" uniqueCount="434">
  <si>
    <t>A.</t>
  </si>
  <si>
    <t>PLAN PRIHODA I RASHODA</t>
  </si>
  <si>
    <t>PRIHODI</t>
  </si>
  <si>
    <t>INDEX (3/2)</t>
  </si>
  <si>
    <t>1</t>
  </si>
  <si>
    <t>2</t>
  </si>
  <si>
    <t>3</t>
  </si>
  <si>
    <t>31</t>
  </si>
  <si>
    <t>PRIHODI OD PRODAJE ROBE I PRUŽANJA USLUGA</t>
  </si>
  <si>
    <t>3111</t>
  </si>
  <si>
    <t>Prihodi od prodaje robe</t>
  </si>
  <si>
    <t>3112</t>
  </si>
  <si>
    <t>Prihodi od pružanja usluga</t>
  </si>
  <si>
    <t>31121</t>
  </si>
  <si>
    <t>Lučke pristojbe</t>
  </si>
  <si>
    <t>311211</t>
  </si>
  <si>
    <t>Pristojba za uporabu obale</t>
  </si>
  <si>
    <t>3112111</t>
  </si>
  <si>
    <t>Pristojba za uporabu obale u putničkom prometu</t>
  </si>
  <si>
    <t>31121111</t>
  </si>
  <si>
    <t>Međunarodni  putnički promet</t>
  </si>
  <si>
    <t>311211111</t>
  </si>
  <si>
    <t>Međunarodni linijski putnički promet</t>
  </si>
  <si>
    <t>311211112</t>
  </si>
  <si>
    <t>Međunarodni povremeni putnički promet (kružna putovanja)</t>
  </si>
  <si>
    <t>31121112</t>
  </si>
  <si>
    <t>Nacionalni putnički promet</t>
  </si>
  <si>
    <t>311211121</t>
  </si>
  <si>
    <t>Nacionalni linijski putnički promet - putnici u tranzitu</t>
  </si>
  <si>
    <t>311211122</t>
  </si>
  <si>
    <t>Nacionalni povremeni putnički promet (kružna putovanja) - izleti</t>
  </si>
  <si>
    <t>3112112</t>
  </si>
  <si>
    <t>Pristojba za uporabu obale u teretnom prometu</t>
  </si>
  <si>
    <t>311212</t>
  </si>
  <si>
    <t>Brodska ležarina</t>
  </si>
  <si>
    <t>311213</t>
  </si>
  <si>
    <t>Pristojba za vez</t>
  </si>
  <si>
    <t>3112131</t>
  </si>
  <si>
    <t>Pristojba za stalni vez u komunalnom dijelu luke</t>
  </si>
  <si>
    <t>31121311</t>
  </si>
  <si>
    <t>Pristojba za stalni vez za ribarske brodove i brodice</t>
  </si>
  <si>
    <t>31121312</t>
  </si>
  <si>
    <t>Pristojba za stalni vez za putničke brodove i brodice</t>
  </si>
  <si>
    <t>31121313</t>
  </si>
  <si>
    <t>Pristojba za stalni vez za brodove i brodice koji služe za osobne potrebe</t>
  </si>
  <si>
    <t>3112132</t>
  </si>
  <si>
    <t xml:space="preserve">Prostojba za vez u nautičkom dijelu luke </t>
  </si>
  <si>
    <t>3112133</t>
  </si>
  <si>
    <t>Pristojba za vez u zimovanju</t>
  </si>
  <si>
    <t>3112134</t>
  </si>
  <si>
    <t>Pristojba za vez na sidrištu luke</t>
  </si>
  <si>
    <t>31122</t>
  </si>
  <si>
    <t>Lučke naknade</t>
  </si>
  <si>
    <t>311220</t>
  </si>
  <si>
    <t>Usluge ukrcaja i iskrcaja tereta</t>
  </si>
  <si>
    <t>311221</t>
  </si>
  <si>
    <t>Usluge priveza i odveza brodova, jahti i brodica te plutajućih objekata</t>
  </si>
  <si>
    <t>311222</t>
  </si>
  <si>
    <t>Usluge ukrcaja i iskrcaja putnika i vozila</t>
  </si>
  <si>
    <t>311223</t>
  </si>
  <si>
    <t>Usluge prihvata krutog i tekućeg otpada</t>
  </si>
  <si>
    <t>311224</t>
  </si>
  <si>
    <t>Usluge opskrbe vodom</t>
  </si>
  <si>
    <t>311225</t>
  </si>
  <si>
    <t>Usluge opskrbe električnom energijom</t>
  </si>
  <si>
    <t>311226</t>
  </si>
  <si>
    <t>Usluge dizanja i spuštanja u more brodova, jahti i brodica i istezališta</t>
  </si>
  <si>
    <t>311227</t>
  </si>
  <si>
    <t>Usluge zimovanja (na kopnu)</t>
  </si>
  <si>
    <t>311228</t>
  </si>
  <si>
    <t>Ostale nespomenute usluge</t>
  </si>
  <si>
    <t>31123</t>
  </si>
  <si>
    <t>311231</t>
  </si>
  <si>
    <t>3112311</t>
  </si>
  <si>
    <t>3112312</t>
  </si>
  <si>
    <t>31124</t>
  </si>
  <si>
    <t>Ostali prihodi poslovanja (parkiralište, info-pult, reklamni panoi i sl.) i rezervacije</t>
  </si>
  <si>
    <t>34</t>
  </si>
  <si>
    <t>PRIHODI OD IMOVINE</t>
  </si>
  <si>
    <t>341</t>
  </si>
  <si>
    <t>Prihodi od financijske imovine</t>
  </si>
  <si>
    <t>3413</t>
  </si>
  <si>
    <t>Prihodi od kamata na oročena sredstva i depozite</t>
  </si>
  <si>
    <t>3414</t>
  </si>
  <si>
    <t>Prihodi od zateznih kamata</t>
  </si>
  <si>
    <t>3418</t>
  </si>
  <si>
    <t>Ostali prihodi od financijske imovine</t>
  </si>
  <si>
    <t>342</t>
  </si>
  <si>
    <t>Prihodi od nefinancijske imovine</t>
  </si>
  <si>
    <t>3421</t>
  </si>
  <si>
    <t>Prihodi od zakupa i najma imovine</t>
  </si>
  <si>
    <t>3422</t>
  </si>
  <si>
    <t>Ostali prihodi od nefinancijske imovine</t>
  </si>
  <si>
    <t>35</t>
  </si>
  <si>
    <t>PRIHODI OD DONACIJA</t>
  </si>
  <si>
    <t>351</t>
  </si>
  <si>
    <t>Prihodi od donacija iz proračuna (sučeljavanje)</t>
  </si>
  <si>
    <t>3511</t>
  </si>
  <si>
    <t>Prihodi od donacija iz državnog proračuna Republike Hrvatske</t>
  </si>
  <si>
    <t>3512</t>
  </si>
  <si>
    <t>Prihodi od donacija iz proračuna PGŽ županije (osnivača)</t>
  </si>
  <si>
    <t>3513</t>
  </si>
  <si>
    <t>Prihodi od donacija jedinica lokalne samouprave</t>
  </si>
  <si>
    <t>35131</t>
  </si>
  <si>
    <t>Općina ______________</t>
  </si>
  <si>
    <t>35132</t>
  </si>
  <si>
    <t>Grad ____________________</t>
  </si>
  <si>
    <t>35133</t>
  </si>
  <si>
    <t>352</t>
  </si>
  <si>
    <t>Prihodi od donacija inozemnih vlada i međunarodinih organizacija</t>
  </si>
  <si>
    <t>353</t>
  </si>
  <si>
    <t>Prihodi od trgovačkih društava i ostalih pravnih osoba</t>
  </si>
  <si>
    <t>354</t>
  </si>
  <si>
    <t>Prihodi od građana i kućanstava</t>
  </si>
  <si>
    <t>355</t>
  </si>
  <si>
    <t>36</t>
  </si>
  <si>
    <t>OSTALI PRIHODI</t>
  </si>
  <si>
    <t>361</t>
  </si>
  <si>
    <t>3611</t>
  </si>
  <si>
    <t>Prihodi od naknade šteta</t>
  </si>
  <si>
    <t>3612</t>
  </si>
  <si>
    <t>Prihodi od refundacija</t>
  </si>
  <si>
    <t>362</t>
  </si>
  <si>
    <t>Prihodi od prodaje dugotrajne imovine</t>
  </si>
  <si>
    <t>363</t>
  </si>
  <si>
    <t>Ostali nespomenuti prihodi</t>
  </si>
  <si>
    <t>3631</t>
  </si>
  <si>
    <t>Otpis obveza</t>
  </si>
  <si>
    <t>3632</t>
  </si>
  <si>
    <t>Naplaćena dospjela/otpisana potraživanja</t>
  </si>
  <si>
    <t>3633</t>
  </si>
  <si>
    <t>36330</t>
  </si>
  <si>
    <t>Penali</t>
  </si>
  <si>
    <t>UKUPNO PRIHODI POSLOVANJA</t>
  </si>
  <si>
    <t>29</t>
  </si>
  <si>
    <t>292</t>
  </si>
  <si>
    <t>Odgođeni prihodi od donacija</t>
  </si>
  <si>
    <t>29220</t>
  </si>
  <si>
    <t>Odgođeni prihodi- donacija iz državnog proračuna RH (MPPI)</t>
  </si>
  <si>
    <t>29221</t>
  </si>
  <si>
    <t>Odgođeni prihodi- donacija iz proračuna PGŽ županije</t>
  </si>
  <si>
    <t>29222</t>
  </si>
  <si>
    <t>Odgođeni prihodi- donacija iz proračuna jedinica lokalne samouprava (gradovi, općine)</t>
  </si>
  <si>
    <t>52</t>
  </si>
  <si>
    <t>PLANIRANI VIŠAK PRIHODA</t>
  </si>
  <si>
    <t>SVEUKUPNO PRIHODI, DONACIJE I VIŠAK PRIHODA</t>
  </si>
  <si>
    <t>RASHODI</t>
  </si>
  <si>
    <t>RASHODI POSLOVANJA</t>
  </si>
  <si>
    <t>Rashodi za radnike</t>
  </si>
  <si>
    <t>Plaće</t>
  </si>
  <si>
    <t>Plaće za redovni rad (u bruto iznosu)</t>
  </si>
  <si>
    <t>Plaće u naravi</t>
  </si>
  <si>
    <t>Plaće za prekovremeni rad</t>
  </si>
  <si>
    <t>Plaće za posebne uvjete rada</t>
  </si>
  <si>
    <t>Ostali rashodi za radnike</t>
  </si>
  <si>
    <t>Bonus za uspješan rad</t>
  </si>
  <si>
    <t>Nagrade (jubilarne nagrade, prigodne godišnje nagrade, posebne nagrade i sl.)</t>
  </si>
  <si>
    <t>Darovi (radnicima, djeci radnika i sl.)</t>
  </si>
  <si>
    <t>Otpremnine</t>
  </si>
  <si>
    <t>Naknade za bolest (za bolovanje duže od 90 dana)</t>
  </si>
  <si>
    <t>Naknade za slučaj smrti i invalidnosti</t>
  </si>
  <si>
    <t>Ostali nespomenuti rashodi za zaposlene</t>
  </si>
  <si>
    <t>Doprinosi na plaće</t>
  </si>
  <si>
    <t>Doprinosi za zdravstveno osiguranje i ozljede na radu</t>
  </si>
  <si>
    <t>Doprinosi za zapošljavanje</t>
  </si>
  <si>
    <t>Materijalni rashodi</t>
  </si>
  <si>
    <t>Naknada troškova radnicima</t>
  </si>
  <si>
    <t>Službena putovanja</t>
  </si>
  <si>
    <t>Naknada za prijevoz, za rad na terenu i odvojeni život</t>
  </si>
  <si>
    <t>Stručno usavršavanje radnika</t>
  </si>
  <si>
    <t>Nakande za obavljanje aktivnosti</t>
  </si>
  <si>
    <t>Naknade troškova službenih putovanja</t>
  </si>
  <si>
    <t>Naknade ostalih troškova</t>
  </si>
  <si>
    <t>Ostale naknade</t>
  </si>
  <si>
    <t>Naknade ostalim osobama izvan radnog odnosa</t>
  </si>
  <si>
    <t>Autorski honorari</t>
  </si>
  <si>
    <t>Ugovori o djelu</t>
  </si>
  <si>
    <t>Rashodi za usluge</t>
  </si>
  <si>
    <t>Usluge telefona, pošte i prijevoza</t>
  </si>
  <si>
    <t>Usluge tekućeg i investicijskog održavanja</t>
  </si>
  <si>
    <t>Usluge održavanja lučkih svjetala</t>
  </si>
  <si>
    <t>Usluge održavanja opreme</t>
  </si>
  <si>
    <t>Ostale usluge tekućeg i investicijskog održavanja</t>
  </si>
  <si>
    <t>Popravci, sanacija i održavanje postojeće infrastrukture</t>
  </si>
  <si>
    <t>Održavanje vozila i plovila</t>
  </si>
  <si>
    <t>Usluge promidžbe i informiranja</t>
  </si>
  <si>
    <t>Komunalne usluge</t>
  </si>
  <si>
    <t>Usluge odvoza smeća</t>
  </si>
  <si>
    <t>42543</t>
  </si>
  <si>
    <t>Usluge prikupljanja i otpreme ulja i fekalnih voda</t>
  </si>
  <si>
    <t>42544</t>
  </si>
  <si>
    <t>Ostale nespomenute komunalne usluge</t>
  </si>
  <si>
    <t>42545</t>
  </si>
  <si>
    <t>Usluge čišćenja poslovnih prostora</t>
  </si>
  <si>
    <t>42546</t>
  </si>
  <si>
    <t>Usluga popisa i provjera plovila</t>
  </si>
  <si>
    <t>42547</t>
  </si>
  <si>
    <t>Usluge održavanja hortikulture</t>
  </si>
  <si>
    <t>Zakupnine i najamnine</t>
  </si>
  <si>
    <t>Zdravstvene i veterinarske usluge</t>
  </si>
  <si>
    <t>Obvezni i preventivni zdravstveni pregledi radnika</t>
  </si>
  <si>
    <t>Intelektualne i osobne usluge</t>
  </si>
  <si>
    <t>Ugovori s agencijama za zapošljavanje (Studentski centar i sl.)</t>
  </si>
  <si>
    <t>42572</t>
  </si>
  <si>
    <t>Odvjetničke usluge, javnobilježničke usluge</t>
  </si>
  <si>
    <t>42573</t>
  </si>
  <si>
    <t>Revizorske usluge</t>
  </si>
  <si>
    <t>42574</t>
  </si>
  <si>
    <t>Knjigovodstvene usluge</t>
  </si>
  <si>
    <t>42575</t>
  </si>
  <si>
    <t>Usluge vještačenja</t>
  </si>
  <si>
    <t>42576</t>
  </si>
  <si>
    <t>Usluge nadzora</t>
  </si>
  <si>
    <t>42577</t>
  </si>
  <si>
    <t>Usluge projektne dokumentacije</t>
  </si>
  <si>
    <t>42578</t>
  </si>
  <si>
    <t>Ostale nespomenute intelektualne i osobne usluge</t>
  </si>
  <si>
    <t>Računalne usluge</t>
  </si>
  <si>
    <t>Ostale usluge</t>
  </si>
  <si>
    <t xml:space="preserve">Grafičke i tiskarske usluge </t>
  </si>
  <si>
    <t>Film i izrada fotografija</t>
  </si>
  <si>
    <t>Usluge privatne zaštite i čuvanja imovine</t>
  </si>
  <si>
    <t>Rashodi za materijal i energiju</t>
  </si>
  <si>
    <t>Uredski materijal i ostali materijalni rashodi - materijal za čišćenje i održavanje</t>
  </si>
  <si>
    <t>42610</t>
  </si>
  <si>
    <t>Radna odjeća i obuća</t>
  </si>
  <si>
    <t>Materijal i sirovine - materijal u slučaju onečišćenja mora</t>
  </si>
  <si>
    <t>Energija</t>
  </si>
  <si>
    <t>42630</t>
  </si>
  <si>
    <t>Gorivo za vozila i plovila</t>
  </si>
  <si>
    <t>Sitni inventar i autogume</t>
  </si>
  <si>
    <t>4267</t>
  </si>
  <si>
    <t>Materijal za tekuće održavanje (lanci, konopi, bove i sl.)</t>
  </si>
  <si>
    <t>Ostali nespomenuti materijalni rashodi</t>
  </si>
  <si>
    <t>Premije osiguranja</t>
  </si>
  <si>
    <t>Reprezentacija</t>
  </si>
  <si>
    <t>Članarine</t>
  </si>
  <si>
    <t>Kotizacije</t>
  </si>
  <si>
    <t>Ostali nespomenuti materijalni rashodi - biljezi i pristojbe</t>
  </si>
  <si>
    <t>Rashodi amortizacije</t>
  </si>
  <si>
    <t>Financijski rashodi</t>
  </si>
  <si>
    <t>Kamate na izdane vrijednosne papire</t>
  </si>
  <si>
    <t>Kamate na primljene kredite i zajmove</t>
  </si>
  <si>
    <t>Kamate na primljene kredite banaka i ostalih kreditora</t>
  </si>
  <si>
    <t>Kamate na primljene robne i ostale zajmove</t>
  </si>
  <si>
    <t>Kamate za odobrene, a nerealizirane zajmove</t>
  </si>
  <si>
    <t>Ostali financijski rashodi</t>
  </si>
  <si>
    <t>Bankarske usluge i usluge platnog prometa</t>
  </si>
  <si>
    <t>Negativne tečajne razlike i valutna klauzula</t>
  </si>
  <si>
    <t>Zatezna kamata</t>
  </si>
  <si>
    <t>Ostali nespomenuti financijski rashodi</t>
  </si>
  <si>
    <t>45</t>
  </si>
  <si>
    <t>Donacije</t>
  </si>
  <si>
    <t>Tekuće donacije</t>
  </si>
  <si>
    <t>Stipendije</t>
  </si>
  <si>
    <t>Kapitalne donacije</t>
  </si>
  <si>
    <t>Ostale kapitalne donacije</t>
  </si>
  <si>
    <t>Ostali rashodi</t>
  </si>
  <si>
    <t>Naknade štete pravnim i fizičkim osobama</t>
  </si>
  <si>
    <t>Penali, ležarine i drugo</t>
  </si>
  <si>
    <t>Naknade šteta radnicima</t>
  </si>
  <si>
    <t>Ostali nespomenuti rashodi</t>
  </si>
  <si>
    <t>Neotpisana vrijednost i drugi rashodi otuđene i rashodovane dugotrajne imovine</t>
  </si>
  <si>
    <t>Otpisana potraživanja</t>
  </si>
  <si>
    <t>Rashodi za ostala porezna davanja</t>
  </si>
  <si>
    <t>Ostali nepomenuti rashodi</t>
  </si>
  <si>
    <t>UKUPNO RASHODI POSLOVANJA</t>
  </si>
  <si>
    <t>RASHODI ZA NABAVU NEFINANCIJSKE IMOVINE</t>
  </si>
  <si>
    <t>05</t>
  </si>
  <si>
    <t>Rashodi za nabavu nefinancijske imovine u pripremi</t>
  </si>
  <si>
    <t>051</t>
  </si>
  <si>
    <t>Građevinski objekti</t>
  </si>
  <si>
    <t>0511</t>
  </si>
  <si>
    <t>Stambeni objekti</t>
  </si>
  <si>
    <t>0512</t>
  </si>
  <si>
    <t xml:space="preserve">Poslovni objekti </t>
  </si>
  <si>
    <t>0513</t>
  </si>
  <si>
    <t>Ostali građevinski objekti</t>
  </si>
  <si>
    <t>05131</t>
  </si>
  <si>
    <t xml:space="preserve">Lučka podgradnja (infrastruktura) </t>
  </si>
  <si>
    <t>05132</t>
  </si>
  <si>
    <t xml:space="preserve">Lučka nadgradnja (suprastruktura) </t>
  </si>
  <si>
    <t>05133</t>
  </si>
  <si>
    <t>Energetski i komunikacijski vodovi</t>
  </si>
  <si>
    <t>05134</t>
  </si>
  <si>
    <t>Skladišta, silosi, garaže i sl.</t>
  </si>
  <si>
    <t>052</t>
  </si>
  <si>
    <t>Postrojenja i oprema u pripremi</t>
  </si>
  <si>
    <t>0521</t>
  </si>
  <si>
    <t>Uredska oprema i namještaj u pripremi</t>
  </si>
  <si>
    <t>05211</t>
  </si>
  <si>
    <t>Uredski namještaj</t>
  </si>
  <si>
    <t>05212</t>
  </si>
  <si>
    <t>Računala i računalna oprema</t>
  </si>
  <si>
    <t>05213</t>
  </si>
  <si>
    <t>Ostala uredska oprema</t>
  </si>
  <si>
    <t>0522</t>
  </si>
  <si>
    <t>Komunikacijska oprema u pripremi</t>
  </si>
  <si>
    <t>05221</t>
  </si>
  <si>
    <t>Radio i televizijski prijemnici</t>
  </si>
  <si>
    <t>05222</t>
  </si>
  <si>
    <t>Telefoni i ostali telekomunikacijski uređaji</t>
  </si>
  <si>
    <t>05223</t>
  </si>
  <si>
    <t>Telefonske i telegrafske centrale s instalacijama</t>
  </si>
  <si>
    <t>05224</t>
  </si>
  <si>
    <t xml:space="preserve">Sustav video nadzora </t>
  </si>
  <si>
    <t>0523</t>
  </si>
  <si>
    <t>Komunalna oprema u pripremi</t>
  </si>
  <si>
    <t>05231</t>
  </si>
  <si>
    <t>053</t>
  </si>
  <si>
    <t>Prijevozna sredstva u pripremi</t>
  </si>
  <si>
    <t>0531</t>
  </si>
  <si>
    <t>Automobili i ostala prijevozna sredstva u cestovnom prometu</t>
  </si>
  <si>
    <t>0532</t>
  </si>
  <si>
    <t>Prijevozna sredstva u pomorskom prometu</t>
  </si>
  <si>
    <t>055</t>
  </si>
  <si>
    <t>Ostala nematerijalna proizvedena imovina u pripremi</t>
  </si>
  <si>
    <t>0551</t>
  </si>
  <si>
    <t xml:space="preserve">Ulaganje u računalne programe </t>
  </si>
  <si>
    <t>0552</t>
  </si>
  <si>
    <t xml:space="preserve">Ulaganje u projektnu dokumentaciju </t>
  </si>
  <si>
    <t>0553</t>
  </si>
  <si>
    <t>Usluge nadzora za izgradnju ostalih građevinskih objekata</t>
  </si>
  <si>
    <t>05531</t>
  </si>
  <si>
    <t>Usluge građevinskog nadzora</t>
  </si>
  <si>
    <t>05532</t>
  </si>
  <si>
    <t>Usluge projektanskog nadzora</t>
  </si>
  <si>
    <t>0554</t>
  </si>
  <si>
    <t>Vodni i komunalni doprinos za izgradnju ostalih građevinskih objekata</t>
  </si>
  <si>
    <t>05541</t>
  </si>
  <si>
    <t>Vodni doprinos</t>
  </si>
  <si>
    <t>056</t>
  </si>
  <si>
    <t xml:space="preserve">Ostala nefinancijska imovina u pripremi </t>
  </si>
  <si>
    <t>UKUPNO RASHODI ZA NABAVKU NEFINANCIJSKE IMOVINE</t>
  </si>
  <si>
    <t>PRENESENI MANJAK PRIHODA</t>
  </si>
  <si>
    <t>52222</t>
  </si>
  <si>
    <t>PLANIRANI MANJAK PRIHODA</t>
  </si>
  <si>
    <t>SVEUKUPNO RASHODI POSLOVANJA I RASHODI ZA NABAVU IMOVINE</t>
  </si>
  <si>
    <t>Mjesec</t>
  </si>
  <si>
    <t>Primici od dugoročnog zaduživanja temeljem primljenih kredita ili zajmova</t>
  </si>
  <si>
    <t>Primici od prodaje vrijednosnih papira, dionica ili udjela u glavnici</t>
  </si>
  <si>
    <t>Primici od povrata glavnice danih zajmova</t>
  </si>
  <si>
    <t>Izdaci do danih dugoročnih zajmova</t>
  </si>
  <si>
    <t>Izdaci od ulaganja u vrijednosne papire, dionice, udjele u glavnici</t>
  </si>
  <si>
    <t xml:space="preserve">Otplata glavnice primljenih dugoročnih kredita i zajmova (EUR) </t>
  </si>
  <si>
    <t xml:space="preserve"> Otplata glavnice primljenih dugoročnih kredita - Financijski leasing (EUR) 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</si>
  <si>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</si>
  <si>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</si>
  <si>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</si>
  <si>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</si>
  <si>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</si>
  <si>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</si>
  <si>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</si>
  <si>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</si>
  <si>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</si>
  <si>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</si>
  <si>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</si>
  <si>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</si>
  <si>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Ukupno</t>
  </si>
  <si>
    <t>Najviši iznos do kojeg se može jednokratno kratkoročno zadužiti</t>
  </si>
  <si>
    <t>Najviši iznos do kojeg se može dati kratkoročni zajam</t>
  </si>
  <si>
    <t xml:space="preserve">Predsjednik Upravnog vijeća
Županijske lučke uprave </t>
  </si>
  <si>
    <t>C.</t>
  </si>
  <si>
    <t>OBRAZLOŽENJE FINANCIJSKOG PLANA</t>
  </si>
  <si>
    <t>Obrazloženje mora imati</t>
  </si>
  <si>
    <t>sljedeći sadržaj:</t>
  </si>
  <si>
    <t>- obrazloženja skupina prihoda i rashoda te</t>
  </si>
  <si>
    <t>- obrazloženja programa, aktivnosti i projekata koji se planiraju</t>
  </si>
  <si>
    <t>provoditi u onoj godini za koju se donosi financijski plan.</t>
  </si>
  <si>
    <t>U obrazloženju se navode i okolnosti te parametri koji su uzeti</t>
  </si>
  <si>
    <t>u obzir prilikom izračuna potrebnih sredstava za svaku od skupina</t>
  </si>
  <si>
    <t>prihoda i rashoda</t>
  </si>
  <si>
    <t>Grad Mali Lošinj</t>
  </si>
  <si>
    <t xml:space="preserve">Obrazloženje: </t>
  </si>
  <si>
    <t>Predsjednik Upravnog vijeća</t>
  </si>
  <si>
    <t>4</t>
  </si>
  <si>
    <t>5</t>
  </si>
  <si>
    <t>Članak 1.</t>
  </si>
  <si>
    <t>Članak 2.</t>
  </si>
  <si>
    <t>Usluge objavljivanja</t>
  </si>
  <si>
    <t>Analiza otpada</t>
  </si>
  <si>
    <t>B. PLAN ZADUŽENJA I OTPLATA</t>
  </si>
  <si>
    <t>Plan zaduživanja i otplate iskazan je u prilogu 1. ovog Financijskog plana i njegov je sastavni dio.</t>
  </si>
  <si>
    <t>Članak 3.</t>
  </si>
  <si>
    <t>Članak 4.</t>
  </si>
  <si>
    <t>ŽUPANIJSKA LUČKA UPRAVA MALI LOŠINJ</t>
  </si>
  <si>
    <t>Upravno vijeće</t>
  </si>
  <si>
    <t>Naknade za obavljanje aktivnosti</t>
  </si>
  <si>
    <t>Fiksni dio koncesijske naknade</t>
  </si>
  <si>
    <t>Promijenjivi dio koncesijske naknade</t>
  </si>
  <si>
    <t>Naknade za koncesiju</t>
  </si>
  <si>
    <t>Naknade za koncesiju za obavljanje lučkih djelatnosti</t>
  </si>
  <si>
    <t xml:space="preserve">Ostali prihodi </t>
  </si>
  <si>
    <t>53</t>
  </si>
  <si>
    <t>PRENESENI  VIŠAK PRIHODA</t>
  </si>
  <si>
    <t>Komunalna oprema (ormarići za struju, spremišta, table i sl.)</t>
  </si>
  <si>
    <t>Prihodi od naknada štete i refundacija</t>
  </si>
  <si>
    <t>Naknade članovima u predstavničkim i izvršnim tijelima, povjerenstvima i sl.</t>
  </si>
  <si>
    <t>Naknade volonterima</t>
  </si>
  <si>
    <t>Kazne, penali i naknada štete</t>
  </si>
  <si>
    <t>Ugovorne kazne i ostale naknade štete</t>
  </si>
  <si>
    <t>PLAN ZA 2026. GODINU</t>
  </si>
  <si>
    <t>ŽUPANIJSKE LUČKE UPRAVE MALI LOŠINJ ZA 2026. GODINU</t>
  </si>
  <si>
    <t xml:space="preserve">PRIHODI za 2026. sastoje se od prihoda od pružanja usluga (skupina 31) u iznosu od 2.438.815,00 eura, prihoda od imovine (skupina 34) u iznosu od 580,00 eura, prihoda od donacija (skupina 35) u iznosu od 130.000,00 eura te ostalih prihoda (skupina 36) u iznosu od 45.000,00 eura. 
Planirani prihodi od pružanja usluga (skupina 31) u blagom je porastu u odnosu na plan za 2025. godinu radi završetka novih luka u 2025. godini, uređenja lučkih područja.
RASHODI za 2026. sastoje se od rashoda za radnike (skupina 41) u iznosu od 971.213,56 eura, materijalnih rashoda (skupina 42) 938.374,25 eura, amortizacija (skupina 43) 385.500,00 eura, financijskih rashoda (skupina 44) 16.800,00 eura i ostalih rashoda (skupina 46) 8.000,00 eura. Donacije (skupina 45) nisu planirane obzirom da je ŽLU Mali Lošinj neprofitna organizacija te iste nisu ni dozvoljene.
Skupina 05 - rashodi za nabavu nefinancijske imovine u pripremi iznose 715.139,38 eura, a obuhvaćeni su u Planu nabave za 2026. godinu.
Planirani rashodi za radnike (skupina 41) su u blagom povećanju u odnosu na plan za 2025. godinu  zbog povećanja naknada za radnike te povećanje broja radnika u odnosu na 2025. godinu kada su zaposleni novi djelatnici polovicom godine.
</t>
  </si>
  <si>
    <t>690.000,00 eura</t>
  </si>
  <si>
    <t>PLAN ZADUŽIVANJA I OTPLATA ZA 2026. GODINU ŽUPANIJSKE LUČKE UPRAVE MALI LOŠINJ</t>
  </si>
  <si>
    <t>Saša Đujić</t>
  </si>
  <si>
    <t>I. IZMJENE FINANCIJSKOG PLANA</t>
  </si>
  <si>
    <t xml:space="preserve">C. OBRAZLOŽENJE </t>
  </si>
  <si>
    <t>KLASA: 342-21/26-02/01</t>
  </si>
  <si>
    <t xml:space="preserve">Obrazloženje I. izmjene Financijskog plana prikazano je u sklopu I. izmjene Godišnjeg programa rada i razvoja luka Županijske lučke uprave Mali Lošinj za 2026. </t>
  </si>
  <si>
    <t>I. IZMJENE PLANA ZA 2026. GODINU</t>
  </si>
  <si>
    <r>
      <t>I. izmjene Financijskog plana Županijske lučke uprave Mali Lošinj za 2026. godinu (</t>
    </r>
    <r>
      <rPr>
        <i/>
        <sz val="9"/>
        <rFont val="Arial"/>
        <family val="2"/>
        <charset val="238"/>
      </rPr>
      <t>u daljnjem tekstu: Financijski plan</t>
    </r>
    <r>
      <rPr>
        <sz val="9"/>
        <rFont val="Arial"/>
        <family val="2"/>
        <charset val="238"/>
      </rPr>
      <t>) sastoji se od Plana prihoda i rashoda, Plana zaduživanja i otplata te Obrazloženja financijskog plana.</t>
    </r>
  </si>
  <si>
    <t>REALIZIRANO U 2025. GODINI</t>
  </si>
  <si>
    <t>26</t>
  </si>
  <si>
    <t>OBVEZE ZA KREDITE I ZAJMOVE</t>
  </si>
  <si>
    <t>261</t>
  </si>
  <si>
    <t>Obveze za kredite banaka i ostalih kreditora</t>
  </si>
  <si>
    <t>2611</t>
  </si>
  <si>
    <t>Obveze za kredite u zemlji</t>
  </si>
  <si>
    <t>262</t>
  </si>
  <si>
    <t>Obveze za robne i ostale zajmove</t>
  </si>
  <si>
    <t>2621</t>
  </si>
  <si>
    <t>Obveze prema leasing kućama</t>
  </si>
  <si>
    <t>Obveze prema leasing kućama - otplata u planiranoj godini</t>
  </si>
  <si>
    <t>* Radi osiguranja tekuće likvidnosti i provedbe tekućeg projekta Rekonstrukcija Vele rive u Malom Lošinju, Županijska lučka uprava Mali Lošinj planira korištenje odobrenog minusa po poslovnom računu (okvirnog kredita) u iznosu do 690.000,00 eura.</t>
  </si>
  <si>
    <t>* Ročnost  12 mjeseci, način povrata  jednokratno o dospijeću</t>
  </si>
  <si>
    <t>Na temelju članka 117. Zakona o pomorskom dobru i morskim lukama ("Narodne novine" br. 83/23), Upravno vijeće Županijske lučke uprave Mali Lošinj na svojoj 14/26 sjednici održanoj dana 11.  ožujka 2026. godine donijelo je:</t>
  </si>
  <si>
    <t xml:space="preserve">I. izmjene Financijskog plana stupaju na snagu 11. ožujka 2026. godine i objavit će se na oglasnoj ploči Županijske lučke uprave Mali Lošinj. </t>
  </si>
  <si>
    <t>U Malom Lošinju, 11. ožujka 2026. godine</t>
  </si>
  <si>
    <t>Mali Lošinj, 11. ožujka  2026. god.</t>
  </si>
  <si>
    <r>
      <t>Na temelju članka 12. i članka 14. Pravilnika o sustavu financijskog upravljanja i kontrola te izradi i izvršavanju financijskih planova neprofitnih organizacija (NN 119/2015) Upravno vijeće Županijske lučke uprave Mali Lošinj na 14</t>
    </r>
    <r>
      <rPr>
        <sz val="12"/>
        <rFont val="Arial"/>
        <family val="2"/>
        <charset val="238"/>
      </rPr>
      <t>/26 sjednici od dana 11. ožujka 2026.</t>
    </r>
    <r>
      <rPr>
        <sz val="12"/>
        <rFont val="Arial"/>
        <family val="2"/>
      </rPr>
      <t xml:space="preserve"> god. donijelo je:</t>
    </r>
  </si>
  <si>
    <t>URBROJ: 2107-1-7-26/01-1-13</t>
  </si>
  <si>
    <t>URBROJ: 2107-1-7-26/01-1-14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</si>
</sst>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color indexed="17"/>
      <name val="Arial"/>
      <family val="2"/>
      <charset val="238"/>
    </font>
    <font>
      <sz val="9"/>
      <color indexed="10"/>
      <name val="Arial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6"/>
      <name val="Arial"/>
      <family val="2"/>
      <charset val="238"/>
    </font>
    <font>
      <b/>
      <sz val="12"/>
      <name val="Arial"/>
      <family val="2"/>
      <charset val="238"/>
    </font>
    <font>
      <i/>
      <sz val="9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indexed="10"/>
      <name val="Arial"/>
      <family val="2"/>
      <charset val="238"/>
    </font>
    <font>
      <sz val="12"/>
      <name val="Arial"/>
      <family val="2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5">
    <xf numFmtId="0" fontId="0" fillId="0" borderId="0" xfId="0"/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3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left" vertical="center" wrapText="1"/>
      <protection locked="0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 applyProtection="1">
      <alignment horizontal="left" vertical="center" wrapText="1"/>
      <protection locked="0"/>
    </xf>
    <xf numFmtId="49" fontId="7" fillId="0" borderId="1" xfId="0" applyNumberFormat="1" applyFont="1" applyBorder="1" applyAlignment="1" applyProtection="1">
      <alignment horizontal="left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4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 applyProtection="1">
      <alignment horizontal="right" vertical="center" wrapText="1"/>
      <protection locked="0"/>
    </xf>
    <xf numFmtId="4" fontId="6" fillId="0" borderId="7" xfId="0" applyNumberFormat="1" applyFont="1" applyBorder="1" applyAlignment="1" applyProtection="1">
      <alignment horizontal="right" vertical="center" wrapText="1"/>
      <protection locked="0"/>
    </xf>
    <xf numFmtId="4" fontId="6" fillId="0" borderId="8" xfId="0" applyNumberFormat="1" applyFont="1" applyBorder="1" applyAlignment="1" applyProtection="1">
      <alignment horizontal="right" vertical="center" wrapText="1"/>
      <protection locked="0"/>
    </xf>
    <xf numFmtId="4" fontId="6" fillId="0" borderId="9" xfId="0" applyNumberFormat="1" applyFont="1" applyBorder="1" applyAlignment="1" applyProtection="1">
      <alignment horizontal="right" vertical="center" wrapText="1"/>
      <protection locked="0"/>
    </xf>
    <xf numFmtId="4" fontId="6" fillId="0" borderId="6" xfId="0" applyNumberFormat="1" applyFont="1" applyBorder="1" applyAlignment="1" applyProtection="1">
      <alignment horizontal="right" vertical="center"/>
      <protection locked="0"/>
    </xf>
    <xf numFmtId="4" fontId="6" fillId="0" borderId="8" xfId="0" applyNumberFormat="1" applyFont="1" applyBorder="1" applyAlignment="1" applyProtection="1">
      <alignment horizontal="right" vertical="center"/>
      <protection locked="0"/>
    </xf>
    <xf numFmtId="4" fontId="6" fillId="0" borderId="10" xfId="0" applyNumberFormat="1" applyFont="1" applyBorder="1" applyAlignment="1" applyProtection="1">
      <alignment horizontal="right" vertical="center"/>
      <protection locked="0"/>
    </xf>
    <xf numFmtId="49" fontId="7" fillId="0" borderId="4" xfId="0" applyNumberFormat="1" applyFont="1" applyBorder="1" applyAlignment="1">
      <alignment vertical="center"/>
    </xf>
    <xf numFmtId="49" fontId="6" fillId="0" borderId="4" xfId="0" applyNumberFormat="1" applyFont="1" applyBorder="1" applyAlignment="1">
      <alignment vertical="center"/>
    </xf>
    <xf numFmtId="49" fontId="6" fillId="0" borderId="11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 applyProtection="1">
      <alignment horizontal="right" vertical="center"/>
      <protection locked="0"/>
    </xf>
    <xf numFmtId="4" fontId="6" fillId="0" borderId="12" xfId="0" applyNumberFormat="1" applyFont="1" applyBorder="1" applyAlignment="1" applyProtection="1">
      <alignment horizontal="center" vertical="center"/>
      <protection locked="0"/>
    </xf>
    <xf numFmtId="4" fontId="6" fillId="0" borderId="14" xfId="0" applyNumberFormat="1" applyFont="1" applyBorder="1" applyAlignment="1" applyProtection="1">
      <alignment horizontal="center" vertical="center"/>
      <protection locked="0"/>
    </xf>
    <xf numFmtId="49" fontId="7" fillId="0" borderId="4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 applyProtection="1">
      <alignment horizontal="center" vertical="center" wrapText="1"/>
      <protection locked="0"/>
    </xf>
    <xf numFmtId="49" fontId="4" fillId="0" borderId="17" xfId="0" applyNumberFormat="1" applyFont="1" applyBorder="1" applyAlignment="1" applyProtection="1">
      <alignment horizontal="center" vertical="center" wrapText="1"/>
      <protection locked="0"/>
    </xf>
    <xf numFmtId="49" fontId="7" fillId="0" borderId="2" xfId="0" applyNumberFormat="1" applyFont="1" applyBorder="1" applyAlignment="1">
      <alignment vertical="center"/>
    </xf>
    <xf numFmtId="49" fontId="6" fillId="0" borderId="2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 applyProtection="1">
      <alignment horizontal="right" vertical="center"/>
      <protection locked="0"/>
    </xf>
    <xf numFmtId="4" fontId="6" fillId="0" borderId="16" xfId="0" applyNumberFormat="1" applyFont="1" applyBorder="1" applyAlignment="1" applyProtection="1">
      <alignment horizontal="right" vertical="center" wrapText="1"/>
      <protection locked="0"/>
    </xf>
    <xf numFmtId="4" fontId="6" fillId="0" borderId="10" xfId="0" applyNumberFormat="1" applyFont="1" applyBorder="1" applyAlignment="1" applyProtection="1">
      <alignment horizontal="right" vertical="center" wrapText="1"/>
      <protection locked="0"/>
    </xf>
    <xf numFmtId="49" fontId="7" fillId="0" borderId="2" xfId="0" applyNumberFormat="1" applyFont="1" applyBorder="1" applyAlignment="1" applyProtection="1">
      <alignment horizontal="center" vertical="center"/>
      <protection locked="0"/>
    </xf>
    <xf numFmtId="49" fontId="6" fillId="0" borderId="45" xfId="0" applyNumberFormat="1" applyFont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left" vertical="center"/>
      <protection locked="0"/>
    </xf>
    <xf numFmtId="49" fontId="7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vertical="center"/>
    </xf>
    <xf numFmtId="49" fontId="7" fillId="0" borderId="51" xfId="0" applyNumberFormat="1" applyFont="1" applyBorder="1" applyAlignment="1">
      <alignment vertical="center"/>
    </xf>
    <xf numFmtId="49" fontId="6" fillId="0" borderId="51" xfId="0" applyNumberFormat="1" applyFont="1" applyBorder="1" applyAlignment="1">
      <alignment vertical="center"/>
    </xf>
    <xf numFmtId="49" fontId="6" fillId="0" borderId="51" xfId="0" applyNumberFormat="1" applyFont="1" applyBorder="1" applyAlignment="1">
      <alignment horizontal="center" vertical="center"/>
    </xf>
    <xf numFmtId="4" fontId="6" fillId="0" borderId="16" xfId="0" applyNumberFormat="1" applyFont="1" applyBorder="1" applyAlignment="1" applyProtection="1">
      <alignment horizontal="right" vertical="center"/>
      <protection locked="0"/>
    </xf>
    <xf numFmtId="4" fontId="6" fillId="0" borderId="13" xfId="0" applyNumberFormat="1" applyFont="1" applyBorder="1" applyAlignment="1" applyProtection="1">
      <alignment horizontal="center" vertical="center" wrapText="1"/>
      <protection locked="0"/>
    </xf>
    <xf numFmtId="4" fontId="6" fillId="0" borderId="14" xfId="0" applyNumberFormat="1" applyFont="1" applyBorder="1" applyAlignment="1" applyProtection="1">
      <alignment horizontal="center" vertical="center" wrapText="1"/>
      <protection locked="0"/>
    </xf>
    <xf numFmtId="4" fontId="6" fillId="0" borderId="13" xfId="0" applyNumberFormat="1" applyFont="1" applyBorder="1" applyAlignment="1" applyProtection="1">
      <alignment horizontal="center" vertical="center"/>
      <protection locked="0"/>
    </xf>
    <xf numFmtId="3" fontId="1" fillId="0" borderId="0" xfId="0" applyNumberFormat="1" applyFont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4" fontId="6" fillId="0" borderId="20" xfId="0" applyNumberFormat="1" applyFont="1" applyBorder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49" fontId="6" fillId="0" borderId="56" xfId="0" applyNumberFormat="1" applyFont="1" applyBorder="1" applyAlignment="1" applyProtection="1">
      <alignment horizontal="left" vertical="center"/>
      <protection locked="0"/>
    </xf>
    <xf numFmtId="49" fontId="6" fillId="0" borderId="57" xfId="0" applyNumberFormat="1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49" fontId="7" fillId="0" borderId="26" xfId="0" applyNumberFormat="1" applyFont="1" applyBorder="1" applyAlignment="1" applyProtection="1">
      <alignment horizontal="center" vertical="center"/>
      <protection locked="0"/>
    </xf>
    <xf numFmtId="49" fontId="7" fillId="0" borderId="60" xfId="0" applyNumberFormat="1" applyFont="1" applyBorder="1" applyAlignment="1" applyProtection="1">
      <alignment horizontal="center" vertical="center"/>
      <protection locked="0"/>
    </xf>
    <xf numFmtId="49" fontId="7" fillId="0" borderId="56" xfId="0" applyNumberFormat="1" applyFont="1" applyBorder="1" applyAlignment="1" applyProtection="1">
      <alignment horizontal="center" vertical="center"/>
      <protection locked="0"/>
    </xf>
    <xf numFmtId="4" fontId="6" fillId="0" borderId="24" xfId="0" applyNumberFormat="1" applyFont="1" applyBorder="1" applyAlignment="1" applyProtection="1">
      <alignment horizontal="right" vertical="center" wrapText="1"/>
      <protection locked="0"/>
    </xf>
    <xf numFmtId="49" fontId="6" fillId="0" borderId="60" xfId="0" applyNumberFormat="1" applyFont="1" applyBorder="1" applyAlignment="1" applyProtection="1">
      <alignment horizontal="left" vertical="center"/>
      <protection locked="0"/>
    </xf>
    <xf numFmtId="49" fontId="6" fillId="0" borderId="61" xfId="0" applyNumberFormat="1" applyFont="1" applyBorder="1" applyAlignment="1" applyProtection="1">
      <alignment horizontal="left" vertical="center"/>
      <protection locked="0"/>
    </xf>
    <xf numFmtId="49" fontId="7" fillId="0" borderId="62" xfId="0" applyNumberFormat="1" applyFont="1" applyBorder="1" applyAlignment="1">
      <alignment vertical="center"/>
    </xf>
    <xf numFmtId="49" fontId="6" fillId="0" borderId="62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 applyProtection="1">
      <alignment horizontal="left" vertical="center"/>
      <protection locked="0"/>
    </xf>
    <xf numFmtId="49" fontId="6" fillId="0" borderId="5" xfId="0" applyNumberFormat="1" applyFont="1" applyBorder="1" applyAlignment="1" applyProtection="1">
      <alignment horizontal="left" vertical="center"/>
      <protection locked="0"/>
    </xf>
    <xf numFmtId="49" fontId="6" fillId="0" borderId="5" xfId="0" applyNumberFormat="1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" vertical="center" wrapText="1"/>
      <protection locked="0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49" fontId="7" fillId="0" borderId="5" xfId="0" applyNumberFormat="1" applyFont="1" applyBorder="1" applyAlignment="1">
      <alignment vertical="center"/>
    </xf>
    <xf numFmtId="49" fontId="6" fillId="0" borderId="5" xfId="0" applyNumberFormat="1" applyFont="1" applyBorder="1" applyAlignment="1">
      <alignment vertical="center"/>
    </xf>
    <xf numFmtId="49" fontId="6" fillId="0" borderId="5" xfId="0" applyNumberFormat="1" applyFont="1" applyBorder="1" applyAlignment="1">
      <alignment horizontal="left" vertical="center"/>
    </xf>
    <xf numFmtId="49" fontId="6" fillId="0" borderId="52" xfId="0" applyNumberFormat="1" applyFont="1" applyBorder="1" applyAlignment="1">
      <alignment vertical="center"/>
    </xf>
    <xf numFmtId="49" fontId="6" fillId="0" borderId="52" xfId="0" applyNumberFormat="1" applyFont="1" applyBorder="1" applyAlignment="1">
      <alignment horizontal="center" vertical="center"/>
    </xf>
    <xf numFmtId="4" fontId="4" fillId="0" borderId="24" xfId="0" applyNumberFormat="1" applyFont="1" applyBorder="1" applyAlignment="1" applyProtection="1">
      <alignment horizontal="right" vertical="center" wrapText="1"/>
      <protection locked="0"/>
    </xf>
    <xf numFmtId="49" fontId="7" fillId="0" borderId="72" xfId="0" applyNumberFormat="1" applyFont="1" applyBorder="1" applyAlignment="1" applyProtection="1">
      <alignment horizontal="center" vertical="center"/>
      <protection locked="0"/>
    </xf>
    <xf numFmtId="49" fontId="6" fillId="0" borderId="72" xfId="0" applyNumberFormat="1" applyFont="1" applyBorder="1" applyAlignment="1" applyProtection="1">
      <alignment horizontal="center" vertical="center"/>
      <protection locked="0"/>
    </xf>
    <xf numFmtId="49" fontId="6" fillId="0" borderId="72" xfId="0" applyNumberFormat="1" applyFont="1" applyBorder="1" applyAlignment="1" applyProtection="1">
      <alignment horizontal="left" vertical="center"/>
      <protection locked="0"/>
    </xf>
    <xf numFmtId="4" fontId="6" fillId="0" borderId="77" xfId="0" applyNumberFormat="1" applyFont="1" applyBorder="1" applyAlignment="1" applyProtection="1">
      <alignment horizontal="right" vertical="center" wrapText="1"/>
      <protection locked="0"/>
    </xf>
    <xf numFmtId="0" fontId="14" fillId="0" borderId="0" xfId="0" applyFont="1"/>
    <xf numFmtId="0" fontId="15" fillId="0" borderId="0" xfId="0" applyFont="1"/>
    <xf numFmtId="49" fontId="6" fillId="0" borderId="3" xfId="0" applyNumberFormat="1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 applyProtection="1">
      <alignment horizontal="left" vertical="center"/>
      <protection locked="0"/>
    </xf>
    <xf numFmtId="49" fontId="6" fillId="0" borderId="45" xfId="0" applyNumberFormat="1" applyFont="1" applyBorder="1" applyAlignment="1" applyProtection="1">
      <alignment horizontal="left" vertical="center"/>
      <protection locked="0"/>
    </xf>
    <xf numFmtId="49" fontId="7" fillId="0" borderId="1" xfId="0" applyNumberFormat="1" applyFont="1" applyBorder="1" applyAlignment="1" applyProtection="1">
      <alignment horizontal="left" vertical="center"/>
      <protection locked="0"/>
    </xf>
    <xf numFmtId="49" fontId="6" fillId="0" borderId="1" xfId="0" applyNumberFormat="1" applyFont="1" applyBorder="1" applyAlignment="1" applyProtection="1">
      <alignment horizontal="left" vertical="center" wrapText="1"/>
      <protection locked="0"/>
    </xf>
    <xf numFmtId="49" fontId="6" fillId="0" borderId="2" xfId="0" applyNumberFormat="1" applyFont="1" applyBorder="1" applyAlignment="1" applyProtection="1">
      <alignment horizontal="left" vertical="center"/>
      <protection locked="0"/>
    </xf>
    <xf numFmtId="49" fontId="6" fillId="0" borderId="4" xfId="0" applyNumberFormat="1" applyFont="1" applyBorder="1" applyAlignment="1" applyProtection="1">
      <alignment horizontal="left" vertical="center" wrapText="1"/>
      <protection locked="0"/>
    </xf>
    <xf numFmtId="49" fontId="6" fillId="0" borderId="0" xfId="0" applyNumberFormat="1" applyFont="1" applyAlignment="1" applyProtection="1">
      <alignment horizontal="left" vertical="center" wrapText="1"/>
      <protection locked="0"/>
    </xf>
    <xf numFmtId="49" fontId="6" fillId="0" borderId="2" xfId="0" applyNumberFormat="1" applyFont="1" applyBorder="1" applyAlignment="1" applyProtection="1">
      <alignment horizontal="left" vertical="center" wrapText="1"/>
      <protection locked="0"/>
    </xf>
    <xf numFmtId="4" fontId="4" fillId="0" borderId="18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vertical="center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7" fillId="0" borderId="0" xfId="0" applyFont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4" fontId="3" fillId="0" borderId="0" xfId="0" applyNumberFormat="1" applyFont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3" fontId="1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 applyProtection="1">
      <alignment horizontal="right" vertical="center"/>
      <protection locked="0"/>
    </xf>
    <xf numFmtId="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49" fontId="17" fillId="0" borderId="0" xfId="0" applyNumberFormat="1" applyFont="1" applyAlignment="1" applyProtection="1">
      <alignment horizontal="left" vertical="center" wrapText="1"/>
      <protection locked="0"/>
    </xf>
    <xf numFmtId="49" fontId="6" fillId="0" borderId="27" xfId="0" applyNumberFormat="1" applyFont="1" applyBorder="1" applyAlignment="1" applyProtection="1">
      <alignment horizontal="left" vertical="center"/>
      <protection locked="0"/>
    </xf>
    <xf numFmtId="4" fontId="6" fillId="0" borderId="22" xfId="0" applyNumberFormat="1" applyFont="1" applyBorder="1" applyAlignment="1" applyProtection="1">
      <alignment horizontal="center" vertical="center" wrapText="1"/>
      <protection locked="0"/>
    </xf>
    <xf numFmtId="49" fontId="6" fillId="0" borderId="27" xfId="0" applyNumberFormat="1" applyFont="1" applyBorder="1" applyAlignment="1" applyProtection="1">
      <alignment horizontal="left" vertical="center" wrapText="1"/>
      <protection locked="0"/>
    </xf>
    <xf numFmtId="49" fontId="6" fillId="0" borderId="32" xfId="0" applyNumberFormat="1" applyFont="1" applyBorder="1" applyAlignment="1" applyProtection="1">
      <alignment horizontal="center" vertical="center" wrapText="1"/>
      <protection locked="0"/>
    </xf>
    <xf numFmtId="49" fontId="6" fillId="0" borderId="80" xfId="0" applyNumberFormat="1" applyFont="1" applyBorder="1" applyAlignment="1" applyProtection="1">
      <alignment horizontal="left" vertical="center"/>
      <protection locked="0"/>
    </xf>
    <xf numFmtId="49" fontId="6" fillId="0" borderId="32" xfId="0" applyNumberFormat="1" applyFont="1" applyBorder="1" applyAlignment="1" applyProtection="1">
      <alignment horizontal="left" vertical="center"/>
      <protection locked="0"/>
    </xf>
    <xf numFmtId="49" fontId="7" fillId="0" borderId="32" xfId="0" applyNumberFormat="1" applyFont="1" applyBorder="1" applyAlignment="1" applyProtection="1">
      <alignment horizontal="left" vertical="center" wrapText="1"/>
      <protection locked="0"/>
    </xf>
    <xf numFmtId="49" fontId="7" fillId="0" borderId="79" xfId="0" applyNumberFormat="1" applyFont="1" applyBorder="1" applyAlignment="1" applyProtection="1">
      <alignment horizontal="left" vertical="center" wrapText="1"/>
      <protection locked="0"/>
    </xf>
    <xf numFmtId="49" fontId="7" fillId="0" borderId="80" xfId="0" applyNumberFormat="1" applyFont="1" applyBorder="1" applyAlignment="1" applyProtection="1">
      <alignment horizontal="left" vertical="center"/>
      <protection locked="0"/>
    </xf>
    <xf numFmtId="49" fontId="7" fillId="0" borderId="32" xfId="0" applyNumberFormat="1" applyFont="1" applyBorder="1" applyAlignment="1" applyProtection="1">
      <alignment horizontal="left" vertical="center"/>
      <protection locked="0"/>
    </xf>
    <xf numFmtId="49" fontId="6" fillId="0" borderId="79" xfId="0" applyNumberFormat="1" applyFont="1" applyBorder="1" applyAlignment="1" applyProtection="1">
      <alignment horizontal="center" vertical="center" wrapText="1"/>
      <protection locked="0"/>
    </xf>
    <xf numFmtId="49" fontId="7" fillId="0" borderId="81" xfId="0" applyNumberFormat="1" applyFont="1" applyBorder="1" applyAlignment="1" applyProtection="1">
      <alignment horizontal="center" vertical="center" wrapText="1"/>
      <protection locked="0"/>
    </xf>
    <xf numFmtId="49" fontId="7" fillId="0" borderId="82" xfId="0" applyNumberFormat="1" applyFont="1" applyBorder="1" applyAlignment="1" applyProtection="1">
      <alignment horizontal="center" vertical="center" wrapText="1"/>
      <protection locked="0"/>
    </xf>
    <xf numFmtId="49" fontId="6" fillId="0" borderId="78" xfId="0" applyNumberFormat="1" applyFont="1" applyBorder="1" applyAlignment="1" applyProtection="1">
      <alignment horizontal="left" vertical="center" wrapText="1"/>
      <protection locked="0"/>
    </xf>
    <xf numFmtId="49" fontId="6" fillId="0" borderId="83" xfId="0" applyNumberFormat="1" applyFont="1" applyBorder="1" applyAlignment="1" applyProtection="1">
      <alignment horizontal="left" vertical="center" wrapText="1"/>
      <protection locked="0"/>
    </xf>
    <xf numFmtId="49" fontId="6" fillId="0" borderId="82" xfId="0" applyNumberFormat="1" applyFont="1" applyBorder="1" applyAlignment="1" applyProtection="1">
      <alignment horizontal="left" vertical="center"/>
      <protection locked="0"/>
    </xf>
    <xf numFmtId="49" fontId="6" fillId="0" borderId="78" xfId="0" applyNumberFormat="1" applyFont="1" applyBorder="1" applyAlignment="1" applyProtection="1">
      <alignment horizontal="left" vertical="center"/>
      <protection locked="0"/>
    </xf>
    <xf numFmtId="49" fontId="6" fillId="0" borderId="84" xfId="0" applyNumberFormat="1" applyFont="1" applyBorder="1" applyAlignment="1" applyProtection="1">
      <alignment horizontal="left" vertical="center"/>
      <protection locked="0"/>
    </xf>
    <xf numFmtId="4" fontId="6" fillId="0" borderId="6" xfId="0" applyNumberFormat="1" applyFont="1" applyBorder="1" applyAlignment="1" applyProtection="1">
      <alignment horizontal="center" vertical="center" wrapText="1"/>
      <protection locked="0"/>
    </xf>
    <xf numFmtId="4" fontId="6" fillId="0" borderId="7" xfId="0" applyNumberFormat="1" applyFont="1" applyBorder="1" applyAlignment="1" applyProtection="1">
      <alignment horizontal="center" vertical="center" wrapText="1"/>
      <protection locked="0"/>
    </xf>
    <xf numFmtId="4" fontId="6" fillId="0" borderId="8" xfId="0" applyNumberFormat="1" applyFont="1" applyBorder="1" applyAlignment="1" applyProtection="1">
      <alignment horizontal="center" vertical="center" wrapText="1"/>
      <protection locked="0"/>
    </xf>
    <xf numFmtId="4" fontId="6" fillId="0" borderId="9" xfId="0" applyNumberFormat="1" applyFont="1" applyBorder="1" applyAlignment="1" applyProtection="1">
      <alignment horizontal="center" vertical="center" wrapText="1"/>
      <protection locked="0"/>
    </xf>
    <xf numFmtId="4" fontId="6" fillId="0" borderId="10" xfId="0" applyNumberFormat="1" applyFont="1" applyBorder="1" applyAlignment="1" applyProtection="1">
      <alignment horizontal="center" vertical="center" wrapText="1"/>
      <protection locked="0"/>
    </xf>
    <xf numFmtId="0" fontId="6" fillId="0" borderId="87" xfId="0" applyFont="1" applyBorder="1" applyAlignment="1">
      <alignment vertical="center"/>
    </xf>
    <xf numFmtId="0" fontId="6" fillId="0" borderId="78" xfId="0" applyFont="1" applyBorder="1" applyAlignment="1">
      <alignment vertical="center"/>
    </xf>
    <xf numFmtId="0" fontId="6" fillId="0" borderId="82" xfId="0" applyFont="1" applyBorder="1" applyAlignment="1">
      <alignment vertical="center"/>
    </xf>
    <xf numFmtId="0" fontId="6" fillId="0" borderId="83" xfId="0" applyFont="1" applyBorder="1" applyAlignment="1">
      <alignment vertical="center"/>
    </xf>
    <xf numFmtId="0" fontId="6" fillId="0" borderId="88" xfId="0" applyFont="1" applyBorder="1" applyAlignment="1">
      <alignment vertical="center"/>
    </xf>
    <xf numFmtId="0" fontId="6" fillId="0" borderId="84" xfId="0" applyFont="1" applyBorder="1" applyAlignment="1">
      <alignment vertical="center"/>
    </xf>
    <xf numFmtId="0" fontId="7" fillId="0" borderId="81" xfId="0" applyFont="1" applyBorder="1" applyAlignment="1">
      <alignment horizontal="center" vertical="center"/>
    </xf>
    <xf numFmtId="49" fontId="7" fillId="0" borderId="36" xfId="0" applyNumberFormat="1" applyFont="1" applyBorder="1" applyAlignment="1" applyProtection="1">
      <alignment horizontal="left" vertical="center"/>
      <protection locked="0"/>
    </xf>
    <xf numFmtId="49" fontId="7" fillId="0" borderId="86" xfId="0" applyNumberFormat="1" applyFont="1" applyBorder="1" applyAlignment="1" applyProtection="1">
      <alignment horizontal="left" vertical="center"/>
      <protection locked="0"/>
    </xf>
    <xf numFmtId="49" fontId="6" fillId="0" borderId="78" xfId="0" applyNumberFormat="1" applyFont="1" applyBorder="1" applyAlignment="1" applyProtection="1">
      <alignment horizontal="center" vertical="center"/>
      <protection locked="0"/>
    </xf>
    <xf numFmtId="49" fontId="7" fillId="0" borderId="78" xfId="0" applyNumberFormat="1" applyFont="1" applyBorder="1" applyAlignment="1" applyProtection="1">
      <alignment horizontal="center" vertical="center"/>
      <protection locked="0"/>
    </xf>
    <xf numFmtId="49" fontId="7" fillId="0" borderId="83" xfId="0" applyNumberFormat="1" applyFont="1" applyBorder="1" applyAlignment="1" applyProtection="1">
      <alignment horizontal="center" vertical="center"/>
      <protection locked="0"/>
    </xf>
    <xf numFmtId="49" fontId="7" fillId="0" borderId="82" xfId="0" applyNumberFormat="1" applyFont="1" applyBorder="1" applyAlignment="1" applyProtection="1">
      <alignment horizontal="center" vertical="center"/>
      <protection locked="0"/>
    </xf>
    <xf numFmtId="49" fontId="6" fillId="0" borderId="89" xfId="0" applyNumberFormat="1" applyFont="1" applyBorder="1" applyAlignment="1" applyProtection="1">
      <alignment horizontal="center" vertical="center"/>
      <protection locked="0"/>
    </xf>
    <xf numFmtId="49" fontId="6" fillId="0" borderId="82" xfId="0" applyNumberFormat="1" applyFont="1" applyBorder="1" applyAlignment="1" applyProtection="1">
      <alignment horizontal="center" vertical="center"/>
      <protection locked="0"/>
    </xf>
    <xf numFmtId="49" fontId="6" fillId="0" borderId="84" xfId="0" applyNumberFormat="1" applyFont="1" applyBorder="1" applyAlignment="1" applyProtection="1">
      <alignment horizontal="center" vertical="center"/>
      <protection locked="0"/>
    </xf>
    <xf numFmtId="49" fontId="7" fillId="0" borderId="27" xfId="0" applyNumberFormat="1" applyFont="1" applyBorder="1" applyAlignment="1" applyProtection="1">
      <alignment horizontal="center" vertical="center"/>
      <protection locked="0"/>
    </xf>
    <xf numFmtId="49" fontId="6" fillId="0" borderId="90" xfId="0" applyNumberFormat="1" applyFont="1" applyBorder="1" applyAlignment="1" applyProtection="1">
      <alignment horizontal="left" vertical="center"/>
      <protection locked="0"/>
    </xf>
    <xf numFmtId="49" fontId="6" fillId="0" borderId="91" xfId="0" applyNumberFormat="1" applyFont="1" applyBorder="1" applyAlignment="1" applyProtection="1">
      <alignment horizontal="left" vertical="center"/>
      <protection locked="0"/>
    </xf>
    <xf numFmtId="49" fontId="6" fillId="0" borderId="4" xfId="0" applyNumberFormat="1" applyFont="1" applyBorder="1" applyAlignment="1" applyProtection="1">
      <alignment horizontal="left" vertical="center"/>
      <protection locked="0"/>
    </xf>
    <xf numFmtId="4" fontId="18" fillId="0" borderId="8" xfId="0" applyNumberFormat="1" applyFont="1" applyBorder="1" applyAlignment="1" applyProtection="1">
      <alignment horizontal="right" vertical="center" wrapText="1"/>
      <protection locked="0"/>
    </xf>
    <xf numFmtId="4" fontId="18" fillId="0" borderId="7" xfId="0" applyNumberFormat="1" applyFont="1" applyBorder="1" applyAlignment="1" applyProtection="1">
      <alignment horizontal="right" vertical="center" wrapText="1"/>
      <protection locked="0"/>
    </xf>
    <xf numFmtId="4" fontId="18" fillId="0" borderId="8" xfId="0" applyNumberFormat="1" applyFont="1" applyBorder="1" applyAlignment="1" applyProtection="1">
      <alignment horizontal="right" vertical="center"/>
      <protection locked="0"/>
    </xf>
    <xf numFmtId="4" fontId="19" fillId="0" borderId="0" xfId="0" applyNumberFormat="1" applyFont="1" applyAlignment="1" applyProtection="1">
      <alignment vertical="center"/>
      <protection locked="0"/>
    </xf>
    <xf numFmtId="4" fontId="6" fillId="0" borderId="0" xfId="0" applyNumberFormat="1" applyFont="1" applyAlignment="1">
      <alignment horizontal="left" vertical="center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6" fillId="0" borderId="51" xfId="0" applyNumberFormat="1" applyFont="1" applyBorder="1" applyAlignment="1" applyProtection="1">
      <alignment horizontal="left" vertical="center"/>
      <protection locked="0"/>
    </xf>
    <xf numFmtId="49" fontId="6" fillId="0" borderId="0" xfId="0" applyNumberFormat="1" applyFont="1" applyAlignment="1" applyProtection="1">
      <alignment horizontal="left" vertical="center"/>
      <protection locked="0"/>
    </xf>
    <xf numFmtId="49" fontId="6" fillId="0" borderId="92" xfId="0" applyNumberFormat="1" applyFont="1" applyBorder="1" applyAlignment="1" applyProtection="1">
      <alignment horizontal="left" vertical="center"/>
      <protection locked="0"/>
    </xf>
    <xf numFmtId="49" fontId="7" fillId="0" borderId="74" xfId="0" applyNumberFormat="1" applyFont="1" applyBorder="1" applyAlignment="1" applyProtection="1">
      <alignment horizontal="center" vertical="center"/>
      <protection locked="0"/>
    </xf>
    <xf numFmtId="49" fontId="6" fillId="0" borderId="75" xfId="0" applyNumberFormat="1" applyFont="1" applyBorder="1" applyAlignment="1" applyProtection="1">
      <alignment horizontal="left" vertical="center"/>
      <protection locked="0"/>
    </xf>
    <xf numFmtId="49" fontId="6" fillId="0" borderId="76" xfId="0" applyNumberFormat="1" applyFont="1" applyBorder="1" applyAlignment="1" applyProtection="1">
      <alignment horizontal="left" vertical="center"/>
      <protection locked="0"/>
    </xf>
    <xf numFmtId="4" fontId="6" fillId="3" borderId="0" xfId="0" applyNumberFormat="1" applyFont="1" applyFill="1" applyAlignment="1" applyProtection="1">
      <alignment horizontal="center" vertical="center" wrapText="1"/>
      <protection locked="0"/>
    </xf>
    <xf numFmtId="0" fontId="13" fillId="0" borderId="0" xfId="0" applyFont="1"/>
    <xf numFmtId="0" fontId="13" fillId="2" borderId="68" xfId="0" applyFont="1" applyFill="1" applyBorder="1" applyAlignment="1">
      <alignment horizontal="center" vertical="center"/>
    </xf>
    <xf numFmtId="0" fontId="22" fillId="2" borderId="68" xfId="0" applyFont="1" applyFill="1" applyBorder="1" applyAlignment="1">
      <alignment horizontal="center" vertical="center" wrapText="1"/>
    </xf>
    <xf numFmtId="0" fontId="13" fillId="2" borderId="68" xfId="0" applyFont="1" applyFill="1" applyBorder="1" applyAlignment="1">
      <alignment horizontal="center" vertical="center" wrapText="1"/>
    </xf>
    <xf numFmtId="0" fontId="13" fillId="0" borderId="69" xfId="0" applyFont="1" applyBorder="1"/>
    <xf numFmtId="4" fontId="13" fillId="0" borderId="69" xfId="0" applyNumberFormat="1" applyFont="1" applyBorder="1"/>
    <xf numFmtId="0" fontId="13" fillId="0" borderId="70" xfId="0" applyFont="1" applyBorder="1"/>
    <xf numFmtId="4" fontId="13" fillId="0" borderId="70" xfId="0" applyNumberFormat="1" applyFont="1" applyBorder="1"/>
    <xf numFmtId="0" fontId="13" fillId="0" borderId="71" xfId="0" applyFont="1" applyBorder="1"/>
    <xf numFmtId="4" fontId="13" fillId="0" borderId="71" xfId="0" applyNumberFormat="1" applyFont="1" applyBorder="1"/>
    <xf numFmtId="0" fontId="13" fillId="0" borderId="68" xfId="0" applyFont="1" applyBorder="1"/>
    <xf numFmtId="4" fontId="13" fillId="0" borderId="68" xfId="0" applyNumberFormat="1" applyFont="1" applyBorder="1"/>
    <xf numFmtId="0" fontId="2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56" xfId="0" applyFont="1" applyBorder="1"/>
    <xf numFmtId="49" fontId="7" fillId="0" borderId="26" xfId="0" applyNumberFormat="1" applyFont="1" applyBorder="1" applyAlignment="1" applyProtection="1">
      <alignment horizontal="left" vertical="center"/>
      <protection locked="0"/>
    </xf>
    <xf numFmtId="49" fontId="7" fillId="0" borderId="59" xfId="0" applyNumberFormat="1" applyFont="1" applyBorder="1" applyAlignment="1" applyProtection="1">
      <alignment horizontal="left" vertical="center"/>
      <protection locked="0"/>
    </xf>
    <xf numFmtId="49" fontId="7" fillId="0" borderId="86" xfId="0" applyNumberFormat="1" applyFont="1" applyBorder="1" applyAlignment="1" applyProtection="1">
      <alignment horizontal="center" vertical="center"/>
      <protection locked="0"/>
    </xf>
    <xf numFmtId="49" fontId="7" fillId="0" borderId="56" xfId="0" applyNumberFormat="1" applyFont="1" applyBorder="1" applyAlignment="1" applyProtection="1">
      <alignment horizontal="center" vertical="center"/>
      <protection locked="0"/>
    </xf>
    <xf numFmtId="49" fontId="7" fillId="0" borderId="57" xfId="0" applyNumberFormat="1" applyFont="1" applyBorder="1" applyAlignment="1" applyProtection="1">
      <alignment horizontal="center" vertical="center"/>
      <protection locked="0"/>
    </xf>
    <xf numFmtId="0" fontId="4" fillId="0" borderId="54" xfId="0" applyFont="1" applyBorder="1" applyAlignment="1">
      <alignment horizontal="left" vertical="center"/>
    </xf>
    <xf numFmtId="49" fontId="4" fillId="0" borderId="28" xfId="0" applyNumberFormat="1" applyFont="1" applyBorder="1" applyAlignment="1" applyProtection="1">
      <alignment horizontal="center" vertical="center" wrapText="1"/>
      <protection locked="0"/>
    </xf>
    <xf numFmtId="49" fontId="4" fillId="0" borderId="29" xfId="0" applyNumberFormat="1" applyFont="1" applyBorder="1" applyAlignment="1" applyProtection="1">
      <alignment horizontal="center" vertical="center" wrapText="1"/>
      <protection locked="0"/>
    </xf>
    <xf numFmtId="4" fontId="4" fillId="0" borderId="21" xfId="0" applyNumberFormat="1" applyFont="1" applyBorder="1" applyAlignment="1" applyProtection="1">
      <alignment horizontal="right" vertical="center"/>
      <protection locked="0"/>
    </xf>
    <xf numFmtId="4" fontId="4" fillId="0" borderId="18" xfId="0" applyNumberFormat="1" applyFont="1" applyBorder="1" applyAlignment="1" applyProtection="1">
      <alignment horizontal="right" vertical="center"/>
      <protection locked="0"/>
    </xf>
    <xf numFmtId="4" fontId="4" fillId="0" borderId="28" xfId="0" applyNumberFormat="1" applyFont="1" applyBorder="1" applyAlignment="1" applyProtection="1">
      <alignment horizontal="center" vertical="center" wrapText="1"/>
      <protection locked="0"/>
    </xf>
    <xf numFmtId="4" fontId="4" fillId="0" borderId="29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5" xfId="0" applyFont="1" applyBorder="1" applyAlignment="1">
      <alignment horizontal="left" vertical="center"/>
    </xf>
    <xf numFmtId="0" fontId="6" fillId="0" borderId="51" xfId="0" applyFont="1" applyBorder="1" applyAlignment="1">
      <alignment horizontal="left" vertical="center"/>
    </xf>
    <xf numFmtId="0" fontId="6" fillId="0" borderId="52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4" fontId="4" fillId="0" borderId="22" xfId="0" applyNumberFormat="1" applyFont="1" applyBorder="1" applyAlignment="1" applyProtection="1">
      <alignment horizontal="center" vertical="center"/>
      <protection locked="0"/>
    </xf>
    <xf numFmtId="4" fontId="4" fillId="0" borderId="23" xfId="0" applyNumberFormat="1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4" fontId="4" fillId="0" borderId="16" xfId="0" applyNumberFormat="1" applyFont="1" applyBorder="1" applyAlignment="1" applyProtection="1">
      <alignment horizontal="right" vertical="center"/>
      <protection locked="0"/>
    </xf>
    <xf numFmtId="4" fontId="4" fillId="0" borderId="15" xfId="0" applyNumberFormat="1" applyFont="1" applyBorder="1" applyAlignment="1" applyProtection="1">
      <alignment horizontal="right" vertical="center"/>
      <protection locked="0"/>
    </xf>
    <xf numFmtId="49" fontId="4" fillId="0" borderId="21" xfId="0" applyNumberFormat="1" applyFont="1" applyBorder="1" applyAlignment="1" applyProtection="1">
      <alignment horizontal="center" vertical="center" wrapText="1"/>
      <protection locked="0"/>
    </xf>
    <xf numFmtId="49" fontId="4" fillId="0" borderId="24" xfId="0" applyNumberFormat="1" applyFont="1" applyBorder="1" applyAlignment="1" applyProtection="1">
      <alignment horizontal="center" vertical="center" wrapText="1"/>
      <protection locked="0"/>
    </xf>
    <xf numFmtId="49" fontId="4" fillId="0" borderId="33" xfId="0" applyNumberFormat="1" applyFont="1" applyBorder="1" applyAlignment="1" applyProtection="1">
      <alignment horizontal="center" vertical="center" wrapText="1"/>
      <protection locked="0"/>
    </xf>
    <xf numFmtId="49" fontId="4" fillId="0" borderId="19" xfId="0" applyNumberFormat="1" applyFont="1" applyBorder="1" applyAlignment="1" applyProtection="1">
      <alignment horizontal="center" vertical="center" wrapText="1"/>
      <protection locked="0"/>
    </xf>
    <xf numFmtId="49" fontId="4" fillId="0" borderId="35" xfId="0" applyNumberFormat="1" applyFont="1" applyBorder="1" applyAlignment="1" applyProtection="1">
      <alignment horizontal="center" vertical="center" wrapText="1"/>
      <protection locked="0"/>
    </xf>
    <xf numFmtId="49" fontId="4" fillId="0" borderId="34" xfId="0" applyNumberFormat="1" applyFont="1" applyBorder="1" applyAlignment="1" applyProtection="1">
      <alignment horizontal="center" vertical="center" wrapText="1"/>
      <protection locked="0"/>
    </xf>
    <xf numFmtId="49" fontId="4" fillId="0" borderId="20" xfId="0" applyNumberFormat="1" applyFont="1" applyBorder="1" applyAlignment="1" applyProtection="1">
      <alignment horizontal="center" vertical="center" wrapText="1"/>
      <protection locked="0"/>
    </xf>
    <xf numFmtId="49" fontId="4" fillId="0" borderId="36" xfId="0" applyNumberFormat="1" applyFont="1" applyBorder="1" applyAlignment="1" applyProtection="1">
      <alignment horizontal="center" vertical="center" wrapText="1"/>
      <protection locked="0"/>
    </xf>
    <xf numFmtId="0" fontId="6" fillId="0" borderId="40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4" fillId="0" borderId="3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6" fillId="0" borderId="73" xfId="0" applyFont="1" applyBorder="1" applyAlignment="1">
      <alignment horizontal="left" vertical="center"/>
    </xf>
    <xf numFmtId="0" fontId="6" fillId="0" borderId="50" xfId="0" applyFont="1" applyBorder="1" applyAlignment="1">
      <alignment horizontal="left" vertical="center"/>
    </xf>
    <xf numFmtId="0" fontId="6" fillId="0" borderId="4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49" fontId="6" fillId="0" borderId="2" xfId="0" applyNumberFormat="1" applyFont="1" applyBorder="1" applyAlignment="1" applyProtection="1">
      <alignment horizontal="left" vertical="center" wrapText="1"/>
      <protection locked="0"/>
    </xf>
    <xf numFmtId="49" fontId="6" fillId="0" borderId="45" xfId="0" applyNumberFormat="1" applyFont="1" applyBorder="1" applyAlignment="1" applyProtection="1">
      <alignment horizontal="left" vertical="center" wrapText="1"/>
      <protection locked="0"/>
    </xf>
    <xf numFmtId="49" fontId="6" fillId="0" borderId="1" xfId="0" applyNumberFormat="1" applyFont="1" applyBorder="1" applyAlignment="1" applyProtection="1">
      <alignment horizontal="left" vertical="center" wrapText="1"/>
      <protection locked="0"/>
    </xf>
    <xf numFmtId="49" fontId="6" fillId="0" borderId="3" xfId="0" applyNumberFormat="1" applyFont="1" applyBorder="1" applyAlignment="1" applyProtection="1">
      <alignment horizontal="left" vertical="center" wrapText="1"/>
      <protection locked="0"/>
    </xf>
    <xf numFmtId="49" fontId="7" fillId="0" borderId="30" xfId="0" applyNumberFormat="1" applyFont="1" applyBorder="1" applyAlignment="1" applyProtection="1">
      <alignment horizontal="left" vertical="center" wrapText="1"/>
      <protection locked="0"/>
    </xf>
    <xf numFmtId="49" fontId="7" fillId="0" borderId="31" xfId="0" applyNumberFormat="1" applyFont="1" applyBorder="1" applyAlignment="1" applyProtection="1">
      <alignment horizontal="left" vertical="center" wrapText="1"/>
      <protection locked="0"/>
    </xf>
    <xf numFmtId="49" fontId="4" fillId="0" borderId="85" xfId="0" applyNumberFormat="1" applyFont="1" applyBorder="1" applyAlignment="1" applyProtection="1">
      <alignment horizontal="center" vertical="center" wrapText="1"/>
      <protection locked="0"/>
    </xf>
    <xf numFmtId="49" fontId="4" fillId="0" borderId="54" xfId="0" applyNumberFormat="1" applyFont="1" applyBorder="1" applyAlignment="1" applyProtection="1">
      <alignment horizontal="center" vertical="center" wrapText="1"/>
      <protection locked="0"/>
    </xf>
    <xf numFmtId="49" fontId="4" fillId="0" borderId="55" xfId="0" applyNumberFormat="1" applyFont="1" applyBorder="1" applyAlignment="1" applyProtection="1">
      <alignment horizontal="center" vertical="center" wrapText="1"/>
      <protection locked="0"/>
    </xf>
    <xf numFmtId="49" fontId="4" fillId="0" borderId="86" xfId="0" applyNumberFormat="1" applyFont="1" applyBorder="1" applyAlignment="1" applyProtection="1">
      <alignment horizontal="center" vertical="center" wrapText="1"/>
      <protection locked="0"/>
    </xf>
    <xf numFmtId="49" fontId="4" fillId="0" borderId="56" xfId="0" applyNumberFormat="1" applyFont="1" applyBorder="1" applyAlignment="1" applyProtection="1">
      <alignment horizontal="center" vertical="center" wrapText="1"/>
      <protection locked="0"/>
    </xf>
    <xf numFmtId="49" fontId="4" fillId="0" borderId="57" xfId="0" applyNumberFormat="1" applyFont="1" applyBorder="1" applyAlignment="1" applyProtection="1">
      <alignment horizontal="center" vertical="center" wrapText="1"/>
      <protection locked="0"/>
    </xf>
    <xf numFmtId="49" fontId="4" fillId="0" borderId="25" xfId="0" applyNumberFormat="1" applyFont="1" applyBorder="1" applyAlignment="1" applyProtection="1">
      <alignment horizontal="center" vertical="center" wrapText="1"/>
      <protection locked="0"/>
    </xf>
    <xf numFmtId="49" fontId="4" fillId="0" borderId="26" xfId="0" applyNumberFormat="1" applyFont="1" applyBorder="1" applyAlignment="1" applyProtection="1">
      <alignment horizontal="center" vertical="center" wrapText="1"/>
      <protection locked="0"/>
    </xf>
    <xf numFmtId="49" fontId="6" fillId="0" borderId="27" xfId="0" applyNumberFormat="1" applyFont="1" applyBorder="1" applyAlignment="1" applyProtection="1">
      <alignment horizontal="left" vertical="center" wrapText="1"/>
      <protection locked="0"/>
    </xf>
    <xf numFmtId="49" fontId="6" fillId="0" borderId="4" xfId="0" applyNumberFormat="1" applyFont="1" applyBorder="1" applyAlignment="1" applyProtection="1">
      <alignment horizontal="left" vertical="center" wrapText="1"/>
      <protection locked="0"/>
    </xf>
    <xf numFmtId="49" fontId="6" fillId="0" borderId="11" xfId="0" applyNumberFormat="1" applyFont="1" applyBorder="1" applyAlignment="1" applyProtection="1">
      <alignment horizontal="left" vertical="center" wrapText="1"/>
      <protection locked="0"/>
    </xf>
    <xf numFmtId="49" fontId="6" fillId="0" borderId="3" xfId="0" applyNumberFormat="1" applyFont="1" applyBorder="1" applyAlignment="1" applyProtection="1">
      <alignment horizontal="left" vertical="center"/>
      <protection locked="0"/>
    </xf>
    <xf numFmtId="49" fontId="6" fillId="0" borderId="27" xfId="0" applyNumberFormat="1" applyFont="1" applyBorder="1" applyAlignment="1" applyProtection="1">
      <alignment horizontal="left" vertical="center"/>
      <protection locked="0"/>
    </xf>
    <xf numFmtId="49" fontId="6" fillId="0" borderId="74" xfId="0" applyNumberFormat="1" applyFont="1" applyBorder="1" applyAlignment="1" applyProtection="1">
      <alignment horizontal="left" vertical="center"/>
      <protection locked="0"/>
    </xf>
    <xf numFmtId="0" fontId="0" fillId="0" borderId="75" xfId="0" applyBorder="1" applyAlignment="1">
      <alignment horizontal="left" vertical="center"/>
    </xf>
    <xf numFmtId="0" fontId="0" fillId="0" borderId="7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49" fontId="6" fillId="0" borderId="45" xfId="0" applyNumberFormat="1" applyFont="1" applyBorder="1" applyAlignment="1" applyProtection="1">
      <alignment horizontal="left" vertical="center"/>
      <protection locked="0"/>
    </xf>
    <xf numFmtId="0" fontId="0" fillId="0" borderId="47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49" fontId="6" fillId="0" borderId="40" xfId="0" applyNumberFormat="1" applyFont="1" applyBorder="1" applyAlignment="1" applyProtection="1">
      <alignment horizontal="left" vertical="center"/>
      <protection locked="0"/>
    </xf>
    <xf numFmtId="0" fontId="0" fillId="0" borderId="41" xfId="0" applyBorder="1" applyAlignment="1">
      <alignment horizontal="left" vertical="center"/>
    </xf>
    <xf numFmtId="0" fontId="0" fillId="0" borderId="64" xfId="0" applyBorder="1" applyAlignment="1">
      <alignment horizontal="left" vertical="center"/>
    </xf>
    <xf numFmtId="49" fontId="7" fillId="0" borderId="1" xfId="0" applyNumberFormat="1" applyFont="1" applyBorder="1" applyAlignment="1" applyProtection="1">
      <alignment horizontal="left" vertical="center"/>
      <protection locked="0"/>
    </xf>
    <xf numFmtId="49" fontId="7" fillId="0" borderId="3" xfId="0" applyNumberFormat="1" applyFont="1" applyBorder="1" applyAlignment="1" applyProtection="1">
      <alignment horizontal="left" vertical="center"/>
      <protection locked="0"/>
    </xf>
    <xf numFmtId="49" fontId="6" fillId="0" borderId="1" xfId="0" applyNumberFormat="1" applyFont="1" applyBorder="1" applyAlignment="1" applyProtection="1">
      <alignment horizontal="left" vertical="center"/>
      <protection locked="0"/>
    </xf>
    <xf numFmtId="49" fontId="6" fillId="0" borderId="73" xfId="0" applyNumberFormat="1" applyFont="1" applyBorder="1" applyAlignment="1" applyProtection="1">
      <alignment horizontal="left" vertical="center"/>
      <protection locked="0"/>
    </xf>
    <xf numFmtId="49" fontId="6" fillId="0" borderId="47" xfId="0" applyNumberFormat="1" applyFont="1" applyBorder="1" applyAlignment="1" applyProtection="1">
      <alignment horizontal="left" vertical="center"/>
      <protection locked="0"/>
    </xf>
    <xf numFmtId="49" fontId="6" fillId="0" borderId="49" xfId="0" applyNumberFormat="1" applyFont="1" applyBorder="1" applyAlignment="1" applyProtection="1">
      <alignment horizontal="left" vertical="center"/>
      <protection locked="0"/>
    </xf>
    <xf numFmtId="49" fontId="7" fillId="0" borderId="56" xfId="0" applyNumberFormat="1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4" fontId="4" fillId="0" borderId="15" xfId="0" applyNumberFormat="1" applyFont="1" applyBorder="1" applyAlignment="1" applyProtection="1">
      <alignment vertical="center" wrapText="1"/>
      <protection locked="0"/>
    </xf>
    <xf numFmtId="4" fontId="4" fillId="0" borderId="18" xfId="0" applyNumberFormat="1" applyFont="1" applyBorder="1" applyAlignment="1" applyProtection="1">
      <alignment vertical="center" wrapText="1"/>
      <protection locked="0"/>
    </xf>
    <xf numFmtId="49" fontId="4" fillId="0" borderId="34" xfId="0" applyNumberFormat="1" applyFont="1" applyBorder="1" applyAlignment="1" applyProtection="1">
      <alignment horizontal="center" vertical="center"/>
      <protection locked="0"/>
    </xf>
    <xf numFmtId="49" fontId="4" fillId="0" borderId="20" xfId="0" applyNumberFormat="1" applyFont="1" applyBorder="1" applyAlignment="1" applyProtection="1">
      <alignment horizontal="center" vertical="center"/>
      <protection locked="0"/>
    </xf>
    <xf numFmtId="49" fontId="4" fillId="0" borderId="36" xfId="0" applyNumberFormat="1" applyFont="1" applyBorder="1" applyAlignment="1" applyProtection="1">
      <alignment horizontal="center" vertical="center"/>
      <protection locked="0"/>
    </xf>
    <xf numFmtId="49" fontId="4" fillId="0" borderId="37" xfId="0" applyNumberFormat="1" applyFont="1" applyBorder="1" applyAlignment="1" applyProtection="1">
      <alignment horizontal="center" vertical="center"/>
      <protection locked="0"/>
    </xf>
    <xf numFmtId="49" fontId="4" fillId="0" borderId="38" xfId="0" applyNumberFormat="1" applyFont="1" applyBorder="1" applyAlignment="1" applyProtection="1">
      <alignment horizontal="center" vertical="center"/>
      <protection locked="0"/>
    </xf>
    <xf numFmtId="49" fontId="4" fillId="0" borderId="39" xfId="0" applyNumberFormat="1" applyFont="1" applyBorder="1" applyAlignment="1" applyProtection="1">
      <alignment horizontal="center" vertical="center"/>
      <protection locked="0"/>
    </xf>
    <xf numFmtId="4" fontId="4" fillId="0" borderId="48" xfId="0" applyNumberFormat="1" applyFont="1" applyBorder="1" applyAlignment="1" applyProtection="1">
      <alignment horizontal="center" vertical="center" wrapText="1"/>
      <protection locked="0"/>
    </xf>
    <xf numFmtId="4" fontId="4" fillId="0" borderId="23" xfId="0" applyNumberFormat="1" applyFont="1" applyBorder="1" applyAlignment="1" applyProtection="1">
      <alignment horizontal="center" vertical="center" wrapText="1"/>
      <protection locked="0"/>
    </xf>
    <xf numFmtId="2" fontId="5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49" fontId="6" fillId="0" borderId="2" xfId="0" applyNumberFormat="1" applyFont="1" applyBorder="1" applyAlignment="1" applyProtection="1">
      <alignment horizontal="left" vertical="center"/>
      <protection locked="0"/>
    </xf>
    <xf numFmtId="49" fontId="6" fillId="0" borderId="40" xfId="0" applyNumberFormat="1" applyFont="1" applyBorder="1" applyAlignment="1" applyProtection="1">
      <alignment horizontal="left" vertical="center" wrapText="1"/>
      <protection locked="0"/>
    </xf>
    <xf numFmtId="49" fontId="6" fillId="0" borderId="41" xfId="0" applyNumberFormat="1" applyFont="1" applyBorder="1" applyAlignment="1" applyProtection="1">
      <alignment horizontal="left" vertical="center" wrapText="1"/>
      <protection locked="0"/>
    </xf>
    <xf numFmtId="49" fontId="6" fillId="0" borderId="32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49" fontId="7" fillId="0" borderId="27" xfId="0" applyNumberFormat="1" applyFont="1" applyBorder="1" applyAlignment="1" applyProtection="1">
      <alignment horizontal="left" vertical="center"/>
      <protection locked="0"/>
    </xf>
    <xf numFmtId="49" fontId="4" fillId="0" borderId="46" xfId="0" applyNumberFormat="1" applyFont="1" applyBorder="1" applyAlignment="1" applyProtection="1">
      <alignment horizontal="center" vertical="center"/>
      <protection locked="0"/>
    </xf>
    <xf numFmtId="49" fontId="4" fillId="0" borderId="56" xfId="0" applyNumberFormat="1" applyFont="1" applyBorder="1" applyAlignment="1" applyProtection="1">
      <alignment horizontal="center" vertical="center"/>
      <protection locked="0"/>
    </xf>
    <xf numFmtId="49" fontId="4" fillId="0" borderId="57" xfId="0" applyNumberFormat="1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49" fontId="6" fillId="0" borderId="60" xfId="0" applyNumberFormat="1" applyFont="1" applyBorder="1" applyAlignment="1" applyProtection="1">
      <alignment horizontal="left" vertical="center"/>
      <protection locked="0"/>
    </xf>
    <xf numFmtId="49" fontId="6" fillId="0" borderId="26" xfId="0" applyNumberFormat="1" applyFont="1" applyBorder="1" applyAlignment="1" applyProtection="1">
      <alignment horizontal="left" vertical="center"/>
      <protection locked="0"/>
    </xf>
    <xf numFmtId="49" fontId="6" fillId="0" borderId="59" xfId="0" applyNumberFormat="1" applyFont="1" applyBorder="1" applyAlignment="1" applyProtection="1">
      <alignment horizontal="left" vertical="center"/>
      <protection locked="0"/>
    </xf>
    <xf numFmtId="49" fontId="4" fillId="0" borderId="22" xfId="0" applyNumberFormat="1" applyFont="1" applyBorder="1" applyAlignment="1" applyProtection="1">
      <alignment horizontal="center" vertical="center" wrapText="1"/>
      <protection locked="0"/>
    </xf>
    <xf numFmtId="49" fontId="4" fillId="0" borderId="58" xfId="0" applyNumberFormat="1" applyFont="1" applyBorder="1" applyAlignment="1" applyProtection="1">
      <alignment horizontal="center" vertical="center" wrapText="1"/>
      <protection locked="0"/>
    </xf>
    <xf numFmtId="49" fontId="4" fillId="0" borderId="53" xfId="0" applyNumberFormat="1" applyFont="1" applyBorder="1" applyAlignment="1" applyProtection="1">
      <alignment horizontal="center" vertical="center" wrapText="1"/>
      <protection locked="0"/>
    </xf>
    <xf numFmtId="49" fontId="4" fillId="0" borderId="46" xfId="0" applyNumberFormat="1" applyFont="1" applyBorder="1" applyAlignment="1" applyProtection="1">
      <alignment horizontal="center" vertical="center" wrapText="1"/>
      <protection locked="0"/>
    </xf>
    <xf numFmtId="0" fontId="6" fillId="0" borderId="44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4" fontId="4" fillId="0" borderId="15" xfId="0" applyNumberFormat="1" applyFont="1" applyBorder="1" applyAlignment="1" applyProtection="1">
      <alignment horizontal="center" vertical="center"/>
      <protection locked="0"/>
    </xf>
    <xf numFmtId="4" fontId="4" fillId="0" borderId="18" xfId="0" applyNumberFormat="1" applyFont="1" applyBorder="1" applyAlignment="1" applyProtection="1">
      <alignment horizontal="center" vertical="center"/>
      <protection locked="0"/>
    </xf>
    <xf numFmtId="0" fontId="6" fillId="0" borderId="62" xfId="0" applyFont="1" applyBorder="1" applyAlignment="1">
      <alignment horizontal="left" vertical="center"/>
    </xf>
    <xf numFmtId="0" fontId="6" fillId="0" borderId="63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6" fillId="0" borderId="11" xfId="0" applyNumberFormat="1" applyFont="1" applyBorder="1" applyAlignment="1">
      <alignment horizontal="left" vertical="center"/>
    </xf>
    <xf numFmtId="49" fontId="6" fillId="0" borderId="44" xfId="0" applyNumberFormat="1" applyFont="1" applyBorder="1" applyAlignment="1">
      <alignment horizontal="left" vertical="center"/>
    </xf>
    <xf numFmtId="0" fontId="4" fillId="0" borderId="4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/>
    </xf>
    <xf numFmtId="0" fontId="20" fillId="0" borderId="53" xfId="0" applyFont="1" applyBorder="1" applyAlignment="1">
      <alignment horizontal="center" vertical="center" wrapText="1"/>
    </xf>
    <xf numFmtId="0" fontId="20" fillId="0" borderId="54" xfId="0" applyFont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 wrapText="1"/>
    </xf>
    <xf numFmtId="0" fontId="20" fillId="0" borderId="66" xfId="0" applyFont="1" applyBorder="1" applyAlignment="1">
      <alignment horizontal="center" vertical="center" wrapText="1"/>
    </xf>
    <xf numFmtId="0" fontId="20" fillId="0" borderId="67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67" xfId="0" applyFont="1" applyBorder="1" applyAlignment="1">
      <alignment horizontal="center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4" borderId="0" xfId="0" applyFont="1" applyFill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99FF"/>
      <rgbColor rgb="00CCFFFF"/>
      <rgbColor rgb="00CCFFCC"/>
      <rgbColor rgb="00FFFF99"/>
      <rgbColor rgb="0099CCFF"/>
      <rgbColor rgb="00FF99CC"/>
      <rgbColor rgb="00CC99FF"/>
      <rgbColor rgb="00FFCC99"/>
      <rgbColor rgb="000047FF"/>
      <rgbColor rgb="0033CCCC"/>
      <rgbColor rgb="0099CC00"/>
      <rgbColor rgb="00FFCC00"/>
      <rgbColor rgb="00FF9900"/>
      <rgbColor rgb="00FF3366"/>
      <rgbColor rgb="00666699"/>
      <rgbColor rgb="00969696"/>
      <rgbColor rgb="00003366"/>
      <rgbColor rgb="00339966"/>
      <rgbColor rgb="00003300"/>
      <rgbColor rgb="00333300"/>
      <rgbColor rgb="00DC2300"/>
      <rgbColor rgb="00993366"/>
      <rgbColor rgb="00333399"/>
      <rgbColor rgb="00333333"/>
    </indexed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2.1770778652668417E-2"/>
          <c:y val="2.7777777777777776E-2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0704698237506636E-2"/>
          <c:y val="0.11066068054379734"/>
          <c:w val="0.68027652526340177"/>
          <c:h val="0.84928705069244881"/>
        </c:manualLayout>
      </c:layout>
      <c:pie3DChart>
        <c:varyColors val="1"/>
        <c:ser>
          <c:idx val="0"/>
          <c:order val="0"/>
          <c:tx>
            <c:strRef>
              <c:f>'PLAN PRIHODA I RASHODA'!$B$18:$J$18</c:f>
              <c:strCache>
                <c:ptCount val="1"/>
                <c:pt idx="0">
                  <c:v>PRIHODI OD PRODAJE ROBE I PRUŽANJA USLUGA</c:v>
                </c:pt>
              </c:strCache>
            </c:strRef>
          </c:tx>
          <c:explosion val="26"/>
          <c:dPt>
            <c:idx val="0"/>
            <c:bubble3D val="0"/>
            <c:explosion val="21"/>
            <c:extLst>
              <c:ext xmlns:c16="http://schemas.microsoft.com/office/drawing/2014/chart" uri="{C3380CC4-5D6E-409C-BE32-E72D297353CC}">
                <c16:uniqueId val="{00000000-B9CF-469E-A0B4-68CF0076B88D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B9CF-469E-A0B4-68CF0076B88D}"/>
              </c:ext>
            </c:extLst>
          </c:dPt>
          <c:dPt>
            <c:idx val="2"/>
            <c:bubble3D val="0"/>
            <c:explosion val="19"/>
            <c:extLst>
              <c:ext xmlns:c16="http://schemas.microsoft.com/office/drawing/2014/chart" uri="{C3380CC4-5D6E-409C-BE32-E72D297353CC}">
                <c16:uniqueId val="{00000002-B9CF-469E-A0B4-68CF0076B88D}"/>
              </c:ext>
            </c:extLst>
          </c:dPt>
          <c:dPt>
            <c:idx val="3"/>
            <c:bubble3D val="0"/>
            <c:explosion val="21"/>
            <c:extLst>
              <c:ext xmlns:c16="http://schemas.microsoft.com/office/drawing/2014/chart" uri="{C3380CC4-5D6E-409C-BE32-E72D297353CC}">
                <c16:uniqueId val="{00000003-B9CF-469E-A0B4-68CF0076B88D}"/>
              </c:ext>
            </c:extLst>
          </c:dPt>
          <c:dPt>
            <c:idx val="4"/>
            <c:bubble3D val="0"/>
            <c:explosion val="18"/>
            <c:extLst>
              <c:ext xmlns:c16="http://schemas.microsoft.com/office/drawing/2014/chart" uri="{C3380CC4-5D6E-409C-BE32-E72D297353CC}">
                <c16:uniqueId val="{00000004-B9CF-469E-A0B4-68CF0076B88D}"/>
              </c:ext>
            </c:extLst>
          </c:dPt>
          <c:dPt>
            <c:idx val="5"/>
            <c:bubble3D val="0"/>
            <c:explosion val="17"/>
            <c:extLst>
              <c:ext xmlns:c16="http://schemas.microsoft.com/office/drawing/2014/chart" uri="{C3380CC4-5D6E-409C-BE32-E72D297353CC}">
                <c16:uniqueId val="{00000005-B9CF-469E-A0B4-68CF0076B88D}"/>
              </c:ext>
            </c:extLst>
          </c:dPt>
          <c:cat>
            <c:strRef>
              <c:f>('PLAN PRIHODA I RASHODA'!$D$21:$J$21,'PLAN PRIHODA I RASHODA'!$D$42:$J$42,'PLAN PRIHODA I RASHODA'!$D$52:$J$52,'PLAN PRIHODA I RASHODA'!$D$97,'PLAN PRIHODA I RASHODA'!$D$98,'PLAN PRIHODA I RASHODA'!$D$99)</c:f>
              <c:strCache>
                <c:ptCount val="6"/>
                <c:pt idx="0">
                  <c:v>Lučke pristojbe</c:v>
                </c:pt>
                <c:pt idx="1">
                  <c:v>Lučke naknade</c:v>
                </c:pt>
                <c:pt idx="2">
                  <c:v>Naknade za koncesiju</c:v>
                </c:pt>
                <c:pt idx="3">
                  <c:v>Odgođeni prihodi- donacija iz državnog proračuna RH (MPPI)</c:v>
                </c:pt>
                <c:pt idx="4">
                  <c:v>Odgođeni prihodi- donacija iz proračuna PGŽ županije</c:v>
                </c:pt>
                <c:pt idx="5">
                  <c:v>Odgođeni prihodi- donacija iz proračuna jedinica lokalne samouprava (gradovi, općine)</c:v>
                </c:pt>
              </c:strCache>
            </c:strRef>
          </c:cat>
          <c:val>
            <c:numRef>
              <c:f>('PLAN PRIHODA I RASHODA'!$L$21,'PLAN PRIHODA I RASHODA'!$L$42,'PLAN PRIHODA I RASHODA'!$L$52,'PLAN PRIHODA I RASHODA'!$L$97,'PLAN PRIHODA I RASHODA'!$L$98,'PLAN PRIHODA I RASHODA'!$L$99)</c:f>
              <c:numCache>
                <c:formatCode>#,##0.00</c:formatCode>
                <c:ptCount val="6"/>
                <c:pt idx="0">
                  <c:v>1454500</c:v>
                </c:pt>
                <c:pt idx="1">
                  <c:v>863815</c:v>
                </c:pt>
                <c:pt idx="2">
                  <c:v>88500</c:v>
                </c:pt>
                <c:pt idx="3">
                  <c:v>0</c:v>
                </c:pt>
                <c:pt idx="4">
                  <c:v>417000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9CF-469E-A0B4-68CF0076B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93551981216023"/>
          <c:y val="0.15361132095280536"/>
          <c:w val="0.27924879048238632"/>
          <c:h val="0.80244822430722174"/>
        </c:manualLayout>
      </c:layout>
      <c:overlay val="0"/>
      <c:txPr>
        <a:bodyPr/>
        <a:lstStyle/>
        <a:p>
          <a:pPr rtl="0"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0862968231389285E-2"/>
          <c:y val="0.13784906197070193"/>
          <c:w val="0.67795133716393563"/>
          <c:h val="0.83916243228217158"/>
        </c:manualLayout>
      </c:layout>
      <c:pie3DChart>
        <c:varyColors val="1"/>
        <c:ser>
          <c:idx val="0"/>
          <c:order val="0"/>
          <c:tx>
            <c:strRef>
              <c:f>'PLAN PRIHODA I RASHODA'!$B$107:$J$107</c:f>
              <c:strCache>
                <c:ptCount val="1"/>
                <c:pt idx="0">
                  <c:v>RASHODI POSLOVANJA</c:v>
                </c:pt>
              </c:strCache>
            </c:strRef>
          </c:tx>
          <c:explosion val="15"/>
          <c:cat>
            <c:strRef>
              <c:f>('PLAN PRIHODA I RASHODA'!$C$108:$J$108,'PLAN PRIHODA I RASHODA'!$C$125:$J$125,'PLAN PRIHODA I RASHODA'!$C$202:$J$202,'PLAN PRIHODA I RASHODA'!$C$203:$J$203,'PLAN PRIHODA I RASHODA'!$C$214:$J$214,'PLAN PRIHODA I RASHODA'!$C$222:$J$222,'PLAN PRIHODA I RASHODA'!$C$237:$J$237)</c:f>
              <c:strCache>
                <c:ptCount val="7"/>
                <c:pt idx="0">
                  <c:v>Rashodi za radnike</c:v>
                </c:pt>
                <c:pt idx="1">
                  <c:v>Materijalni rashodi</c:v>
                </c:pt>
                <c:pt idx="2">
                  <c:v>Rashodi amortizacije</c:v>
                </c:pt>
                <c:pt idx="3">
                  <c:v>Financijski rashodi</c:v>
                </c:pt>
                <c:pt idx="4">
                  <c:v>Donacije</c:v>
                </c:pt>
                <c:pt idx="5">
                  <c:v>Ostali rashodi</c:v>
                </c:pt>
                <c:pt idx="6">
                  <c:v>Rashodi za nabavu nefinancijske imovine u pripremi</c:v>
                </c:pt>
              </c:strCache>
            </c:strRef>
          </c:cat>
          <c:val>
            <c:numRef>
              <c:f>('PLAN PRIHODA I RASHODA'!$L$108,'PLAN PRIHODA I RASHODA'!$L$125,'PLAN PRIHODA I RASHODA'!$L$202,'PLAN PRIHODA I RASHODA'!$L$203,'PLAN PRIHODA I RASHODA'!$L$214,'PLAN PRIHODA I RASHODA'!$L$222,'PLAN PRIHODA I RASHODA'!$L$237)</c:f>
              <c:numCache>
                <c:formatCode>#,##0.00</c:formatCode>
                <c:ptCount val="7"/>
                <c:pt idx="0">
                  <c:v>971213.55999999994</c:v>
                </c:pt>
                <c:pt idx="1">
                  <c:v>938374.25000000012</c:v>
                </c:pt>
                <c:pt idx="2">
                  <c:v>385500</c:v>
                </c:pt>
                <c:pt idx="3">
                  <c:v>16800</c:v>
                </c:pt>
                <c:pt idx="4">
                  <c:v>0</c:v>
                </c:pt>
                <c:pt idx="5">
                  <c:v>8000</c:v>
                </c:pt>
                <c:pt idx="6">
                  <c:v>715139.38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99-4212-BBDE-F865A082D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450420582206741"/>
          <c:y val="5.9356890733485913E-2"/>
          <c:w val="0.28411599332444759"/>
          <c:h val="0.91437053126979817"/>
        </c:manualLayout>
      </c:layout>
      <c:overlay val="0"/>
      <c:txPr>
        <a:bodyPr/>
        <a:lstStyle/>
        <a:p>
          <a:pPr rtl="0"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161924</xdr:rowOff>
    </xdr:from>
    <xdr:to>
      <xdr:col>11</xdr:col>
      <xdr:colOff>590550</xdr:colOff>
      <xdr:row>31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571499</xdr:colOff>
      <xdr:row>42</xdr:row>
      <xdr:rowOff>9525</xdr:rowOff>
    </xdr:from>
    <xdr:to>
      <xdr:col>11</xdr:col>
      <xdr:colOff>561974</xdr:colOff>
      <xdr:row>65</xdr:row>
      <xdr:rowOff>152400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M306"/>
  <sheetViews>
    <sheetView tabSelected="1" view="pageBreakPreview" zoomScaleNormal="100" zoomScaleSheetLayoutView="100" workbookViewId="0">
      <selection activeCell="M298" sqref="M298"/>
    </sheetView>
  </sheetViews>
  <sheetFormatPr defaultColWidth="10" defaultRowHeight="15" customHeight="1" x14ac:dyDescent="0.2"/>
  <cols>
    <col min="1" max="1" width="4.5703125" style="117" customWidth="1"/>
    <col min="2" max="2" width="6.85546875" style="118" customWidth="1"/>
    <col min="3" max="3" width="6.85546875" style="119" customWidth="1"/>
    <col min="4" max="4" width="7.140625" style="119" customWidth="1"/>
    <col min="5" max="5" width="8" style="119" customWidth="1"/>
    <col min="6" max="6" width="8.42578125" style="117" customWidth="1"/>
    <col min="7" max="7" width="6.7109375" style="120" customWidth="1"/>
    <col min="8" max="8" width="11.85546875" style="120" customWidth="1"/>
    <col min="9" max="9" width="15.85546875" style="121" customWidth="1"/>
    <col min="10" max="10" width="20.85546875" style="117" customWidth="1"/>
    <col min="11" max="11" width="14.140625" style="117" customWidth="1"/>
    <col min="12" max="13" width="12.7109375" style="122" customWidth="1"/>
    <col min="14" max="14" width="10.7109375" style="106" customWidth="1"/>
    <col min="15" max="15" width="12.7109375" style="106" customWidth="1"/>
    <col min="16" max="17" width="11.7109375" style="107" customWidth="1"/>
    <col min="18" max="247" width="10" style="106"/>
    <col min="248" max="16384" width="10" style="108"/>
  </cols>
  <sheetData>
    <row r="1" spans="1:14" ht="15" customHeight="1" x14ac:dyDescent="0.2">
      <c r="A1" s="286" t="s">
        <v>427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</row>
    <row r="2" spans="1:14" ht="15" customHeight="1" x14ac:dyDescent="0.2">
      <c r="A2" s="286"/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</row>
    <row r="3" spans="1:14" ht="14.25" customHeight="1" x14ac:dyDescent="0.2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14" ht="15" customHeight="1" x14ac:dyDescent="0.2">
      <c r="A4" s="297"/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</row>
    <row r="5" spans="1:14" ht="15" customHeight="1" x14ac:dyDescent="0.2">
      <c r="A5" s="299" t="s">
        <v>407</v>
      </c>
      <c r="B5" s="299"/>
      <c r="C5" s="299"/>
      <c r="D5" s="299"/>
      <c r="E5" s="299"/>
      <c r="F5" s="299"/>
      <c r="G5" s="299"/>
      <c r="H5" s="299"/>
      <c r="I5" s="299"/>
      <c r="J5" s="299"/>
      <c r="K5" s="299"/>
      <c r="L5" s="299"/>
      <c r="M5" s="299"/>
    </row>
    <row r="6" spans="1:14" ht="15" customHeight="1" x14ac:dyDescent="0.2">
      <c r="A6" s="300" t="s">
        <v>402</v>
      </c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</row>
    <row r="7" spans="1:14" ht="15" customHeight="1" x14ac:dyDescent="0.2">
      <c r="A7" s="58"/>
      <c r="B7" s="6"/>
      <c r="C7" s="6"/>
      <c r="D7" s="6"/>
      <c r="E7" s="6"/>
      <c r="F7" s="58"/>
      <c r="G7" s="58"/>
      <c r="H7" s="58"/>
      <c r="I7" s="58"/>
      <c r="J7" s="58"/>
      <c r="K7" s="62"/>
      <c r="L7" s="62"/>
      <c r="M7" s="62"/>
    </row>
    <row r="8" spans="1:14" ht="15" customHeight="1" x14ac:dyDescent="0.2">
      <c r="A8" s="109"/>
      <c r="B8" s="110"/>
      <c r="C8" s="110"/>
      <c r="D8" s="110"/>
      <c r="E8" s="110"/>
      <c r="F8" s="109"/>
      <c r="G8" s="109"/>
      <c r="H8" s="109"/>
      <c r="I8" s="109"/>
      <c r="J8" s="109"/>
      <c r="K8" s="111"/>
      <c r="L8" s="111"/>
      <c r="M8" s="111"/>
    </row>
    <row r="9" spans="1:14" ht="15" customHeight="1" x14ac:dyDescent="0.2">
      <c r="A9" s="306" t="s">
        <v>377</v>
      </c>
      <c r="B9" s="306"/>
      <c r="C9" s="306"/>
      <c r="D9" s="306"/>
      <c r="E9" s="306"/>
      <c r="F9" s="306"/>
      <c r="G9" s="306"/>
      <c r="H9" s="306"/>
      <c r="I9" s="306"/>
      <c r="J9" s="306"/>
      <c r="K9" s="306"/>
      <c r="L9" s="306"/>
      <c r="M9" s="306"/>
      <c r="N9" s="306"/>
    </row>
    <row r="10" spans="1:14" ht="33" customHeight="1" x14ac:dyDescent="0.2">
      <c r="A10" s="286" t="s">
        <v>412</v>
      </c>
      <c r="B10" s="286"/>
      <c r="C10" s="286"/>
      <c r="D10" s="286"/>
      <c r="E10" s="286"/>
      <c r="F10" s="286"/>
      <c r="G10" s="286"/>
      <c r="H10" s="286"/>
      <c r="I10" s="286"/>
      <c r="J10" s="286"/>
      <c r="K10" s="286"/>
      <c r="L10" s="286"/>
      <c r="M10" s="286"/>
      <c r="N10" s="286"/>
    </row>
    <row r="11" spans="1:14" ht="15" customHeight="1" x14ac:dyDescent="0.2">
      <c r="A11" s="306" t="s">
        <v>378</v>
      </c>
      <c r="B11" s="306"/>
      <c r="C11" s="306"/>
      <c r="D11" s="306"/>
      <c r="E11" s="306"/>
      <c r="F11" s="306"/>
      <c r="G11" s="306"/>
      <c r="H11" s="306"/>
      <c r="I11" s="306"/>
      <c r="J11" s="306"/>
      <c r="K11" s="306"/>
      <c r="L11" s="306"/>
      <c r="M11" s="306"/>
      <c r="N11" s="306"/>
    </row>
    <row r="12" spans="1:14" ht="15" customHeight="1" x14ac:dyDescent="0.2">
      <c r="A12" s="103"/>
      <c r="B12" s="6"/>
      <c r="C12" s="103"/>
      <c r="D12" s="103"/>
      <c r="E12" s="103"/>
      <c r="F12" s="103"/>
      <c r="G12" s="103"/>
      <c r="H12" s="103"/>
      <c r="I12" s="103"/>
      <c r="J12" s="103"/>
      <c r="K12" s="65"/>
      <c r="L12" s="65"/>
      <c r="M12" s="65"/>
    </row>
    <row r="13" spans="1:14" ht="12" x14ac:dyDescent="0.2">
      <c r="A13" s="5" t="s">
        <v>0</v>
      </c>
      <c r="B13" s="301" t="s">
        <v>1</v>
      </c>
      <c r="C13" s="301"/>
      <c r="D13" s="301"/>
      <c r="E13" s="301"/>
      <c r="F13" s="301"/>
      <c r="G13" s="301"/>
      <c r="H13" s="301"/>
      <c r="I13" s="301"/>
      <c r="J13" s="301"/>
      <c r="K13" s="63"/>
      <c r="L13" s="63"/>
      <c r="M13" s="63"/>
    </row>
    <row r="14" spans="1:14" s="111" customFormat="1" ht="12.75" thickBot="1" x14ac:dyDescent="0.25">
      <c r="A14" s="103"/>
      <c r="B14" s="6"/>
      <c r="C14" s="103"/>
      <c r="D14" s="103"/>
      <c r="E14" s="103"/>
      <c r="F14" s="103"/>
      <c r="G14" s="103"/>
      <c r="H14" s="103"/>
      <c r="I14" s="103"/>
      <c r="J14" s="103"/>
      <c r="K14" s="130"/>
      <c r="L14" s="65"/>
      <c r="M14" s="65"/>
      <c r="N14" s="65"/>
    </row>
    <row r="15" spans="1:14" s="111" customFormat="1" ht="15" customHeight="1" x14ac:dyDescent="0.2">
      <c r="A15" s="255" t="s">
        <v>2</v>
      </c>
      <c r="B15" s="256"/>
      <c r="C15" s="256"/>
      <c r="D15" s="256"/>
      <c r="E15" s="256"/>
      <c r="F15" s="256"/>
      <c r="G15" s="256"/>
      <c r="H15" s="256"/>
      <c r="I15" s="256"/>
      <c r="J15" s="257"/>
      <c r="K15" s="231" t="s">
        <v>413</v>
      </c>
      <c r="L15" s="231" t="s">
        <v>401</v>
      </c>
      <c r="M15" s="231" t="s">
        <v>411</v>
      </c>
      <c r="N15" s="231" t="s">
        <v>3</v>
      </c>
    </row>
    <row r="16" spans="1:14" s="111" customFormat="1" ht="27" customHeight="1" x14ac:dyDescent="0.2">
      <c r="A16" s="258"/>
      <c r="B16" s="259"/>
      <c r="C16" s="259"/>
      <c r="D16" s="259"/>
      <c r="E16" s="259"/>
      <c r="F16" s="259"/>
      <c r="G16" s="259"/>
      <c r="H16" s="259"/>
      <c r="I16" s="259"/>
      <c r="J16" s="260"/>
      <c r="K16" s="232"/>
      <c r="L16" s="232"/>
      <c r="M16" s="232"/>
      <c r="N16" s="232"/>
    </row>
    <row r="17" spans="1:247" s="111" customFormat="1" ht="11.25" customHeight="1" x14ac:dyDescent="0.2">
      <c r="A17" s="261" t="s">
        <v>4</v>
      </c>
      <c r="B17" s="262"/>
      <c r="C17" s="262"/>
      <c r="D17" s="262"/>
      <c r="E17" s="262"/>
      <c r="F17" s="262"/>
      <c r="G17" s="262"/>
      <c r="H17" s="262"/>
      <c r="I17" s="262"/>
      <c r="J17" s="262"/>
      <c r="K17" s="36" t="s">
        <v>5</v>
      </c>
      <c r="L17" s="36" t="s">
        <v>6</v>
      </c>
      <c r="M17" s="36" t="s">
        <v>375</v>
      </c>
      <c r="N17" s="36" t="s">
        <v>376</v>
      </c>
    </row>
    <row r="18" spans="1:247" s="106" customFormat="1" ht="15" customHeight="1" x14ac:dyDescent="0.2">
      <c r="A18" s="142" t="s">
        <v>7</v>
      </c>
      <c r="B18" s="253" t="s">
        <v>8</v>
      </c>
      <c r="C18" s="253"/>
      <c r="D18" s="253"/>
      <c r="E18" s="253"/>
      <c r="F18" s="253"/>
      <c r="G18" s="253"/>
      <c r="H18" s="253"/>
      <c r="I18" s="253"/>
      <c r="J18" s="254"/>
      <c r="K18" s="20">
        <f t="shared" ref="K18" si="0">K19+K20</f>
        <v>2047010.66</v>
      </c>
      <c r="L18" s="20">
        <f>L19+L20</f>
        <v>2438815</v>
      </c>
      <c r="M18" s="20">
        <f>M19+M20</f>
        <v>2438815</v>
      </c>
      <c r="N18" s="149">
        <f t="shared" ref="N18:N39" si="1">IF(K18&gt;0,IF(M18/K18&gt;=100,"&gt;&gt;100",M18/K18*100),"-")</f>
        <v>119.14031752037873</v>
      </c>
      <c r="P18" s="107"/>
      <c r="Q18" s="107"/>
    </row>
    <row r="19" spans="1:247" ht="15" customHeight="1" x14ac:dyDescent="0.2">
      <c r="A19" s="143"/>
      <c r="B19" s="7" t="s">
        <v>9</v>
      </c>
      <c r="C19" s="215" t="s">
        <v>10</v>
      </c>
      <c r="D19" s="220"/>
      <c r="E19" s="220"/>
      <c r="F19" s="220"/>
      <c r="G19" s="220"/>
      <c r="H19" s="220"/>
      <c r="I19" s="220"/>
      <c r="J19" s="220"/>
      <c r="K19" s="21">
        <v>0</v>
      </c>
      <c r="L19" s="21">
        <v>0</v>
      </c>
      <c r="M19" s="21">
        <v>0</v>
      </c>
      <c r="N19" s="150" t="str">
        <f t="shared" si="1"/>
        <v>-</v>
      </c>
    </row>
    <row r="20" spans="1:247" ht="15" customHeight="1" x14ac:dyDescent="0.2">
      <c r="A20" s="144"/>
      <c r="B20" s="8" t="s">
        <v>11</v>
      </c>
      <c r="C20" s="264" t="s">
        <v>12</v>
      </c>
      <c r="D20" s="251"/>
      <c r="E20" s="251"/>
      <c r="F20" s="251"/>
      <c r="G20" s="251"/>
      <c r="H20" s="251"/>
      <c r="I20" s="251"/>
      <c r="J20" s="252"/>
      <c r="K20" s="22">
        <f>K21+K42+K52+K56</f>
        <v>2047010.66</v>
      </c>
      <c r="L20" s="22">
        <f>L21+L42+L52+L56</f>
        <v>2438815</v>
      </c>
      <c r="M20" s="22">
        <f>M21+M42+M52+M56</f>
        <v>2438815</v>
      </c>
      <c r="N20" s="151">
        <f t="shared" si="1"/>
        <v>119.14031752037873</v>
      </c>
    </row>
    <row r="21" spans="1:247" ht="15" customHeight="1" x14ac:dyDescent="0.2">
      <c r="A21" s="144"/>
      <c r="B21" s="9"/>
      <c r="C21" s="2" t="s">
        <v>13</v>
      </c>
      <c r="D21" s="305" t="s">
        <v>14</v>
      </c>
      <c r="E21" s="251"/>
      <c r="F21" s="251"/>
      <c r="G21" s="251"/>
      <c r="H21" s="251"/>
      <c r="I21" s="251"/>
      <c r="J21" s="252"/>
      <c r="K21" s="22">
        <f t="shared" ref="K21" si="2">K22+K31+K32</f>
        <v>1249739.21</v>
      </c>
      <c r="L21" s="22">
        <f>L22+L31+L32</f>
        <v>1454500</v>
      </c>
      <c r="M21" s="22">
        <f>M22+M31+M32</f>
        <v>1454500</v>
      </c>
      <c r="N21" s="151">
        <f t="shared" si="1"/>
        <v>116.38428148541486</v>
      </c>
    </row>
    <row r="22" spans="1:247" ht="15" customHeight="1" x14ac:dyDescent="0.2">
      <c r="A22" s="144"/>
      <c r="B22" s="10"/>
      <c r="C22" s="104"/>
      <c r="D22" s="1" t="s">
        <v>15</v>
      </c>
      <c r="E22" s="251" t="s">
        <v>16</v>
      </c>
      <c r="F22" s="251"/>
      <c r="G22" s="251"/>
      <c r="H22" s="251"/>
      <c r="I22" s="251"/>
      <c r="J22" s="252"/>
      <c r="K22" s="22">
        <f t="shared" ref="K22" si="3">K23+K30</f>
        <v>71478.899999999994</v>
      </c>
      <c r="L22" s="22">
        <f>L23+L30</f>
        <v>83500</v>
      </c>
      <c r="M22" s="22">
        <f>M23+M30</f>
        <v>83500</v>
      </c>
      <c r="N22" s="151">
        <f t="shared" si="1"/>
        <v>116.81769025544601</v>
      </c>
      <c r="P22" s="106"/>
      <c r="Q22" s="106"/>
      <c r="IH22" s="108"/>
      <c r="II22" s="108"/>
      <c r="IJ22" s="108"/>
      <c r="IK22" s="108"/>
      <c r="IL22" s="108"/>
      <c r="IM22" s="108"/>
    </row>
    <row r="23" spans="1:247" ht="15" customHeight="1" x14ac:dyDescent="0.2">
      <c r="A23" s="144"/>
      <c r="B23" s="10"/>
      <c r="C23" s="100"/>
      <c r="D23" s="100"/>
      <c r="E23" s="1" t="s">
        <v>17</v>
      </c>
      <c r="F23" s="251" t="s">
        <v>18</v>
      </c>
      <c r="G23" s="251"/>
      <c r="H23" s="251"/>
      <c r="I23" s="251"/>
      <c r="J23" s="252"/>
      <c r="K23" s="22">
        <f t="shared" ref="K23" si="4">K24+K27</f>
        <v>62737.31</v>
      </c>
      <c r="L23" s="22">
        <f>L24+L27</f>
        <v>74000</v>
      </c>
      <c r="M23" s="22">
        <f>M24+M27</f>
        <v>74000</v>
      </c>
      <c r="N23" s="151">
        <f t="shared" si="1"/>
        <v>117.95214044083178</v>
      </c>
      <c r="P23" s="106"/>
      <c r="Q23" s="106"/>
      <c r="IH23" s="108"/>
      <c r="II23" s="108"/>
      <c r="IJ23" s="108"/>
      <c r="IK23" s="108"/>
      <c r="IL23" s="108"/>
      <c r="IM23" s="108"/>
    </row>
    <row r="24" spans="1:247" ht="15" customHeight="1" x14ac:dyDescent="0.2">
      <c r="A24" s="144"/>
      <c r="B24" s="10"/>
      <c r="C24" s="100"/>
      <c r="D24" s="100"/>
      <c r="E24" s="100"/>
      <c r="F24" s="1" t="s">
        <v>19</v>
      </c>
      <c r="G24" s="251" t="s">
        <v>20</v>
      </c>
      <c r="H24" s="251"/>
      <c r="I24" s="251"/>
      <c r="J24" s="252"/>
      <c r="K24" s="22">
        <f t="shared" ref="K24" si="5">K25+K26</f>
        <v>29953.95</v>
      </c>
      <c r="L24" s="22">
        <f t="shared" ref="L24" si="6">L25+L26</f>
        <v>31000</v>
      </c>
      <c r="M24" s="22">
        <f t="shared" ref="M24" si="7">M25+M26</f>
        <v>31000</v>
      </c>
      <c r="N24" s="151">
        <f t="shared" si="1"/>
        <v>103.49219385089445</v>
      </c>
      <c r="P24" s="106"/>
      <c r="Q24" s="106"/>
      <c r="IH24" s="108"/>
      <c r="II24" s="108"/>
      <c r="IJ24" s="108"/>
      <c r="IK24" s="108"/>
      <c r="IL24" s="108"/>
      <c r="IM24" s="108"/>
    </row>
    <row r="25" spans="1:247" ht="15" customHeight="1" x14ac:dyDescent="0.2">
      <c r="A25" s="144"/>
      <c r="B25" s="10"/>
      <c r="C25" s="100"/>
      <c r="D25" s="100"/>
      <c r="E25" s="100"/>
      <c r="F25" s="100"/>
      <c r="G25" s="3" t="s">
        <v>21</v>
      </c>
      <c r="H25" s="251" t="s">
        <v>22</v>
      </c>
      <c r="I25" s="251"/>
      <c r="J25" s="252"/>
      <c r="K25" s="174">
        <v>28267.8</v>
      </c>
      <c r="L25" s="22">
        <v>31000</v>
      </c>
      <c r="M25" s="22">
        <v>31000</v>
      </c>
      <c r="N25" s="151">
        <f t="shared" si="1"/>
        <v>109.66541435838657</v>
      </c>
      <c r="P25" s="106"/>
      <c r="Q25" s="106"/>
      <c r="IH25" s="108"/>
      <c r="II25" s="108"/>
      <c r="IJ25" s="108"/>
      <c r="IK25" s="108"/>
      <c r="IL25" s="108"/>
      <c r="IM25" s="108"/>
    </row>
    <row r="26" spans="1:247" ht="15" customHeight="1" x14ac:dyDescent="0.2">
      <c r="A26" s="144"/>
      <c r="B26" s="10"/>
      <c r="C26" s="100"/>
      <c r="D26" s="100"/>
      <c r="E26" s="100"/>
      <c r="F26" s="100"/>
      <c r="G26" s="3" t="s">
        <v>23</v>
      </c>
      <c r="H26" s="251" t="s">
        <v>24</v>
      </c>
      <c r="I26" s="251"/>
      <c r="J26" s="252"/>
      <c r="K26" s="174">
        <v>1686.15</v>
      </c>
      <c r="L26" s="22">
        <v>0</v>
      </c>
      <c r="M26" s="22">
        <v>0</v>
      </c>
      <c r="N26" s="151">
        <f t="shared" si="1"/>
        <v>0</v>
      </c>
      <c r="P26" s="106"/>
      <c r="Q26" s="106"/>
      <c r="IH26" s="108"/>
      <c r="II26" s="108"/>
      <c r="IJ26" s="108"/>
      <c r="IK26" s="108"/>
      <c r="IL26" s="108"/>
      <c r="IM26" s="108"/>
    </row>
    <row r="27" spans="1:247" ht="15" customHeight="1" x14ac:dyDescent="0.2">
      <c r="A27" s="144"/>
      <c r="B27" s="10"/>
      <c r="C27" s="100"/>
      <c r="D27" s="100"/>
      <c r="E27" s="100"/>
      <c r="F27" s="1" t="s">
        <v>25</v>
      </c>
      <c r="G27" s="251" t="s">
        <v>26</v>
      </c>
      <c r="H27" s="251"/>
      <c r="I27" s="251"/>
      <c r="J27" s="252"/>
      <c r="K27" s="22">
        <f t="shared" ref="K27" si="8">K28+K29</f>
        <v>32783.360000000001</v>
      </c>
      <c r="L27" s="22">
        <f t="shared" ref="L27" si="9">L28+L29</f>
        <v>43000</v>
      </c>
      <c r="M27" s="22">
        <f t="shared" ref="M27" si="10">M28+M29</f>
        <v>43000</v>
      </c>
      <c r="N27" s="151">
        <f t="shared" si="1"/>
        <v>131.16410276432921</v>
      </c>
      <c r="P27" s="106"/>
      <c r="Q27" s="106"/>
      <c r="IH27" s="108"/>
      <c r="II27" s="108"/>
      <c r="IJ27" s="108"/>
      <c r="IK27" s="108"/>
      <c r="IL27" s="108"/>
      <c r="IM27" s="108"/>
    </row>
    <row r="28" spans="1:247" ht="15" customHeight="1" x14ac:dyDescent="0.2">
      <c r="A28" s="144"/>
      <c r="B28" s="10"/>
      <c r="C28" s="100"/>
      <c r="D28" s="100"/>
      <c r="E28" s="100"/>
      <c r="F28" s="100"/>
      <c r="G28" s="3" t="s">
        <v>27</v>
      </c>
      <c r="H28" s="251" t="s">
        <v>28</v>
      </c>
      <c r="I28" s="251"/>
      <c r="J28" s="252"/>
      <c r="K28" s="174">
        <v>32783.360000000001</v>
      </c>
      <c r="L28" s="22">
        <v>43000</v>
      </c>
      <c r="M28" s="22">
        <v>43000</v>
      </c>
      <c r="N28" s="151">
        <f t="shared" si="1"/>
        <v>131.16410276432921</v>
      </c>
      <c r="P28" s="106"/>
      <c r="Q28" s="106"/>
      <c r="IH28" s="108"/>
      <c r="II28" s="108"/>
      <c r="IJ28" s="108"/>
      <c r="IK28" s="108"/>
      <c r="IL28" s="108"/>
      <c r="IM28" s="108"/>
    </row>
    <row r="29" spans="1:247" ht="15" customHeight="1" x14ac:dyDescent="0.2">
      <c r="A29" s="144"/>
      <c r="B29" s="10"/>
      <c r="C29" s="100"/>
      <c r="D29" s="100"/>
      <c r="E29" s="100"/>
      <c r="F29" s="100"/>
      <c r="G29" s="3" t="s">
        <v>29</v>
      </c>
      <c r="H29" s="251" t="s">
        <v>30</v>
      </c>
      <c r="I29" s="251"/>
      <c r="J29" s="252"/>
      <c r="K29" s="22">
        <v>0</v>
      </c>
      <c r="L29" s="22">
        <v>0</v>
      </c>
      <c r="M29" s="22">
        <v>0</v>
      </c>
      <c r="N29" s="151" t="str">
        <f t="shared" si="1"/>
        <v>-</v>
      </c>
      <c r="P29" s="106"/>
      <c r="Q29" s="106"/>
      <c r="IH29" s="108"/>
      <c r="II29" s="108"/>
      <c r="IJ29" s="108"/>
      <c r="IK29" s="108"/>
      <c r="IL29" s="108"/>
      <c r="IM29" s="108"/>
    </row>
    <row r="30" spans="1:247" ht="15" customHeight="1" x14ac:dyDescent="0.2">
      <c r="A30" s="144"/>
      <c r="B30" s="10"/>
      <c r="C30" s="100"/>
      <c r="D30" s="100"/>
      <c r="E30" s="1" t="s">
        <v>31</v>
      </c>
      <c r="F30" s="251" t="s">
        <v>32</v>
      </c>
      <c r="G30" s="251"/>
      <c r="H30" s="251"/>
      <c r="I30" s="251"/>
      <c r="J30" s="252"/>
      <c r="K30" s="22">
        <v>8741.59</v>
      </c>
      <c r="L30" s="22">
        <v>9500</v>
      </c>
      <c r="M30" s="22">
        <v>9500</v>
      </c>
      <c r="N30" s="151">
        <f t="shared" si="1"/>
        <v>108.67588161879019</v>
      </c>
      <c r="P30" s="106"/>
      <c r="Q30" s="106"/>
      <c r="IH30" s="108"/>
      <c r="II30" s="108"/>
      <c r="IJ30" s="108"/>
      <c r="IK30" s="108"/>
      <c r="IL30" s="108"/>
      <c r="IM30" s="108"/>
    </row>
    <row r="31" spans="1:247" ht="15" customHeight="1" x14ac:dyDescent="0.2">
      <c r="A31" s="144"/>
      <c r="B31" s="10"/>
      <c r="C31" s="100"/>
      <c r="D31" s="134" t="s">
        <v>33</v>
      </c>
      <c r="E31" s="251" t="s">
        <v>34</v>
      </c>
      <c r="F31" s="251"/>
      <c r="G31" s="251"/>
      <c r="H31" s="251"/>
      <c r="I31" s="251"/>
      <c r="J31" s="252"/>
      <c r="K31" s="23">
        <v>101068.02</v>
      </c>
      <c r="L31" s="22">
        <v>142000</v>
      </c>
      <c r="M31" s="22">
        <v>142000</v>
      </c>
      <c r="N31" s="151">
        <f t="shared" si="1"/>
        <v>140.49943790330514</v>
      </c>
      <c r="P31" s="106"/>
      <c r="Q31" s="106"/>
      <c r="IH31" s="108"/>
      <c r="II31" s="108"/>
      <c r="IJ31" s="108"/>
      <c r="IK31" s="108"/>
      <c r="IL31" s="108"/>
      <c r="IM31" s="108"/>
    </row>
    <row r="32" spans="1:247" ht="15" customHeight="1" x14ac:dyDescent="0.2">
      <c r="A32" s="144"/>
      <c r="B32" s="137"/>
      <c r="C32" s="100"/>
      <c r="D32" s="134" t="s">
        <v>35</v>
      </c>
      <c r="E32" s="251" t="s">
        <v>36</v>
      </c>
      <c r="F32" s="251"/>
      <c r="G32" s="251"/>
      <c r="H32" s="251"/>
      <c r="I32" s="251"/>
      <c r="J32" s="252"/>
      <c r="K32" s="23">
        <f>K33+K37+K38+K39</f>
        <v>1077192.29</v>
      </c>
      <c r="L32" s="22">
        <v>1229000</v>
      </c>
      <c r="M32" s="22">
        <v>1229000</v>
      </c>
      <c r="N32" s="151">
        <f t="shared" si="1"/>
        <v>114.09290721900729</v>
      </c>
      <c r="P32" s="106"/>
      <c r="Q32" s="106"/>
      <c r="IH32" s="108"/>
      <c r="II32" s="108"/>
      <c r="IJ32" s="108"/>
      <c r="IK32" s="108"/>
      <c r="IL32" s="108"/>
      <c r="IM32" s="108"/>
    </row>
    <row r="33" spans="1:247" ht="15" customHeight="1" x14ac:dyDescent="0.2">
      <c r="A33" s="145"/>
      <c r="B33" s="138"/>
      <c r="C33" s="102"/>
      <c r="D33" s="102"/>
      <c r="E33" s="141" t="s">
        <v>37</v>
      </c>
      <c r="F33" s="264" t="s">
        <v>38</v>
      </c>
      <c r="G33" s="264"/>
      <c r="H33" s="264"/>
      <c r="I33" s="264"/>
      <c r="J33" s="265"/>
      <c r="K33" s="22">
        <f>K34+K35+K36</f>
        <v>41701.129999999997</v>
      </c>
      <c r="L33" s="23">
        <f>L34+L35+L36</f>
        <v>72000</v>
      </c>
      <c r="M33" s="23">
        <f>M34+M35+M36</f>
        <v>72000</v>
      </c>
      <c r="N33" s="152">
        <f t="shared" si="1"/>
        <v>172.65719178353203</v>
      </c>
      <c r="P33" s="106"/>
      <c r="Q33" s="106"/>
      <c r="IH33" s="108"/>
      <c r="II33" s="108"/>
      <c r="IJ33" s="108"/>
      <c r="IK33" s="108"/>
      <c r="IL33" s="108"/>
      <c r="IM33" s="108"/>
    </row>
    <row r="34" spans="1:247" ht="15" customHeight="1" x14ac:dyDescent="0.2">
      <c r="A34" s="144"/>
      <c r="B34" s="137"/>
      <c r="C34" s="100"/>
      <c r="D34" s="100"/>
      <c r="E34" s="133"/>
      <c r="F34" s="134" t="s">
        <v>39</v>
      </c>
      <c r="G34" s="252" t="s">
        <v>40</v>
      </c>
      <c r="H34" s="263"/>
      <c r="I34" s="263"/>
      <c r="J34" s="263"/>
      <c r="K34" s="21">
        <v>0</v>
      </c>
      <c r="L34" s="22">
        <v>0</v>
      </c>
      <c r="M34" s="22">
        <v>0</v>
      </c>
      <c r="N34" s="151" t="str">
        <f t="shared" si="1"/>
        <v>-</v>
      </c>
      <c r="P34" s="106"/>
      <c r="Q34" s="106"/>
      <c r="IH34" s="108"/>
      <c r="II34" s="108"/>
      <c r="IJ34" s="108"/>
      <c r="IK34" s="108"/>
      <c r="IL34" s="108"/>
      <c r="IM34" s="108"/>
    </row>
    <row r="35" spans="1:247" ht="15" customHeight="1" x14ac:dyDescent="0.2">
      <c r="A35" s="146"/>
      <c r="B35" s="139"/>
      <c r="C35" s="101"/>
      <c r="D35" s="101"/>
      <c r="E35" s="135"/>
      <c r="F35" s="80" t="s">
        <v>41</v>
      </c>
      <c r="G35" s="249" t="s">
        <v>42</v>
      </c>
      <c r="H35" s="249"/>
      <c r="I35" s="249"/>
      <c r="J35" s="250"/>
      <c r="K35" s="21">
        <v>0</v>
      </c>
      <c r="L35" s="21">
        <v>0</v>
      </c>
      <c r="M35" s="21">
        <v>0</v>
      </c>
      <c r="N35" s="150" t="str">
        <f t="shared" si="1"/>
        <v>-</v>
      </c>
      <c r="P35" s="106"/>
      <c r="Q35" s="106"/>
      <c r="IH35" s="108"/>
      <c r="II35" s="108"/>
      <c r="IJ35" s="108"/>
      <c r="IK35" s="108"/>
      <c r="IL35" s="108"/>
      <c r="IM35" s="108"/>
    </row>
    <row r="36" spans="1:247" ht="15" customHeight="1" x14ac:dyDescent="0.2">
      <c r="A36" s="147"/>
      <c r="B36" s="140"/>
      <c r="C36" s="97"/>
      <c r="D36" s="97"/>
      <c r="E36" s="136"/>
      <c r="F36" s="1" t="s">
        <v>43</v>
      </c>
      <c r="G36" s="251" t="s">
        <v>44</v>
      </c>
      <c r="H36" s="251"/>
      <c r="I36" s="251"/>
      <c r="J36" s="252"/>
      <c r="K36" s="22">
        <v>41701.129999999997</v>
      </c>
      <c r="L36" s="22">
        <v>72000</v>
      </c>
      <c r="M36" s="22">
        <v>72000</v>
      </c>
      <c r="N36" s="151">
        <f t="shared" si="1"/>
        <v>172.65719178353203</v>
      </c>
      <c r="P36" s="106"/>
      <c r="Q36" s="106"/>
      <c r="IH36" s="108"/>
      <c r="II36" s="108"/>
      <c r="IJ36" s="108"/>
      <c r="IK36" s="108"/>
      <c r="IL36" s="108"/>
      <c r="IM36" s="108"/>
    </row>
    <row r="37" spans="1:247" ht="15" customHeight="1" x14ac:dyDescent="0.2">
      <c r="A37" s="147"/>
      <c r="B37" s="140"/>
      <c r="C37" s="97"/>
      <c r="D37" s="97"/>
      <c r="E37" s="134" t="s">
        <v>45</v>
      </c>
      <c r="F37" s="251" t="s">
        <v>46</v>
      </c>
      <c r="G37" s="251"/>
      <c r="H37" s="251"/>
      <c r="I37" s="251"/>
      <c r="J37" s="252"/>
      <c r="K37" s="22">
        <v>1028841.16</v>
      </c>
      <c r="L37" s="22">
        <v>1160000</v>
      </c>
      <c r="M37" s="22">
        <v>1160000</v>
      </c>
      <c r="N37" s="151">
        <f t="shared" si="1"/>
        <v>112.74821081225015</v>
      </c>
      <c r="P37" s="106"/>
      <c r="Q37" s="106"/>
      <c r="IH37" s="108"/>
      <c r="II37" s="108"/>
      <c r="IJ37" s="108"/>
      <c r="IK37" s="108"/>
      <c r="IL37" s="108"/>
      <c r="IM37" s="108"/>
    </row>
    <row r="38" spans="1:247" ht="15" customHeight="1" x14ac:dyDescent="0.2">
      <c r="A38" s="147"/>
      <c r="B38" s="99"/>
      <c r="C38" s="136"/>
      <c r="D38" s="97"/>
      <c r="E38" s="134" t="s">
        <v>47</v>
      </c>
      <c r="F38" s="251" t="s">
        <v>48</v>
      </c>
      <c r="G38" s="251"/>
      <c r="H38" s="251"/>
      <c r="I38" s="251"/>
      <c r="J38" s="252"/>
      <c r="K38" s="22">
        <v>6650</v>
      </c>
      <c r="L38" s="22">
        <v>6800</v>
      </c>
      <c r="M38" s="22">
        <v>6800</v>
      </c>
      <c r="N38" s="151">
        <f t="shared" si="1"/>
        <v>102.25563909774435</v>
      </c>
      <c r="P38" s="106"/>
      <c r="Q38" s="106"/>
      <c r="IH38" s="108"/>
      <c r="II38" s="108"/>
      <c r="IJ38" s="108"/>
      <c r="IK38" s="108"/>
      <c r="IL38" s="108"/>
      <c r="IM38" s="108"/>
    </row>
    <row r="39" spans="1:247" ht="15" customHeight="1" thickBot="1" x14ac:dyDescent="0.25">
      <c r="A39" s="148"/>
      <c r="B39" s="77"/>
      <c r="C39" s="78"/>
      <c r="D39" s="79"/>
      <c r="E39" s="60" t="s">
        <v>49</v>
      </c>
      <c r="F39" s="303" t="s">
        <v>50</v>
      </c>
      <c r="G39" s="304"/>
      <c r="H39" s="304"/>
      <c r="I39" s="304"/>
      <c r="J39" s="304"/>
      <c r="K39" s="42">
        <v>0</v>
      </c>
      <c r="L39" s="42">
        <v>0</v>
      </c>
      <c r="M39" s="42">
        <v>0</v>
      </c>
      <c r="N39" s="153" t="str">
        <f t="shared" si="1"/>
        <v>-</v>
      </c>
      <c r="P39" s="106"/>
      <c r="Q39" s="106"/>
      <c r="IH39" s="108"/>
      <c r="II39" s="108"/>
      <c r="IJ39" s="108"/>
      <c r="IK39" s="108"/>
      <c r="IL39" s="108"/>
      <c r="IM39" s="108"/>
    </row>
    <row r="40" spans="1:247" ht="15" customHeight="1" x14ac:dyDescent="0.2">
      <c r="A40" s="255" t="s">
        <v>2</v>
      </c>
      <c r="B40" s="256"/>
      <c r="C40" s="256"/>
      <c r="D40" s="256"/>
      <c r="E40" s="256"/>
      <c r="F40" s="256"/>
      <c r="G40" s="256"/>
      <c r="H40" s="256"/>
      <c r="I40" s="256"/>
      <c r="J40" s="257"/>
      <c r="K40" s="231" t="s">
        <v>413</v>
      </c>
      <c r="L40" s="231" t="s">
        <v>401</v>
      </c>
      <c r="M40" s="231" t="s">
        <v>411</v>
      </c>
      <c r="N40" s="316" t="s">
        <v>3</v>
      </c>
      <c r="P40" s="106"/>
      <c r="Q40" s="106"/>
      <c r="IH40" s="108"/>
      <c r="II40" s="108"/>
      <c r="IJ40" s="108"/>
      <c r="IK40" s="108"/>
      <c r="IL40" s="108"/>
      <c r="IM40" s="108"/>
    </row>
    <row r="41" spans="1:247" ht="27" customHeight="1" x14ac:dyDescent="0.2">
      <c r="A41" s="258"/>
      <c r="B41" s="259"/>
      <c r="C41" s="259"/>
      <c r="D41" s="259"/>
      <c r="E41" s="259"/>
      <c r="F41" s="259"/>
      <c r="G41" s="259"/>
      <c r="H41" s="259"/>
      <c r="I41" s="259"/>
      <c r="J41" s="260"/>
      <c r="K41" s="232"/>
      <c r="L41" s="232"/>
      <c r="M41" s="232"/>
      <c r="N41" s="317"/>
      <c r="P41" s="106"/>
      <c r="Q41" s="106"/>
      <c r="IH41" s="108"/>
      <c r="II41" s="108"/>
      <c r="IJ41" s="108"/>
      <c r="IK41" s="108"/>
      <c r="IL41" s="108"/>
      <c r="IM41" s="108"/>
    </row>
    <row r="42" spans="1:247" ht="15" customHeight="1" x14ac:dyDescent="0.2">
      <c r="A42" s="146"/>
      <c r="B42" s="45"/>
      <c r="C42" s="57" t="s">
        <v>51</v>
      </c>
      <c r="D42" s="302" t="s">
        <v>52</v>
      </c>
      <c r="E42" s="302"/>
      <c r="F42" s="302"/>
      <c r="G42" s="302"/>
      <c r="H42" s="302"/>
      <c r="I42" s="302"/>
      <c r="J42" s="273"/>
      <c r="K42" s="21">
        <f t="shared" ref="K42" si="11">SUM(K43:K51)</f>
        <v>676608.22</v>
      </c>
      <c r="L42" s="21">
        <f t="shared" ref="L42:M42" si="12">SUM(L43:L51)</f>
        <v>863815</v>
      </c>
      <c r="M42" s="21">
        <f t="shared" si="12"/>
        <v>863815</v>
      </c>
      <c r="N42" s="53">
        <f t="shared" ref="N42:N72" si="13">IF(K42&gt;0,IF(M42/K42&gt;=100,"&gt;&gt;100",M42/K42*100),"-")</f>
        <v>127.66841644341834</v>
      </c>
      <c r="P42" s="106"/>
      <c r="Q42" s="106"/>
      <c r="IH42" s="108"/>
      <c r="II42" s="108"/>
      <c r="IJ42" s="108"/>
      <c r="IK42" s="108"/>
      <c r="IL42" s="108"/>
      <c r="IM42" s="108"/>
    </row>
    <row r="43" spans="1:247" ht="15" customHeight="1" x14ac:dyDescent="0.2">
      <c r="A43" s="147"/>
      <c r="B43" s="99"/>
      <c r="C43" s="97"/>
      <c r="D43" s="2" t="s">
        <v>53</v>
      </c>
      <c r="E43" s="281" t="s">
        <v>54</v>
      </c>
      <c r="F43" s="281"/>
      <c r="G43" s="281"/>
      <c r="H43" s="281"/>
      <c r="I43" s="281"/>
      <c r="J43" s="266"/>
      <c r="K43" s="22">
        <v>87.57</v>
      </c>
      <c r="L43" s="22">
        <v>65</v>
      </c>
      <c r="M43" s="22">
        <v>65</v>
      </c>
      <c r="N43" s="53">
        <f t="shared" si="13"/>
        <v>74.226333219138979</v>
      </c>
      <c r="P43" s="106"/>
      <c r="Q43" s="106"/>
      <c r="IH43" s="108"/>
      <c r="II43" s="108"/>
      <c r="IJ43" s="108"/>
      <c r="IK43" s="108"/>
      <c r="IL43" s="108"/>
      <c r="IM43" s="108"/>
    </row>
    <row r="44" spans="1:247" ht="15" customHeight="1" x14ac:dyDescent="0.2">
      <c r="A44" s="147"/>
      <c r="B44" s="99"/>
      <c r="C44" s="97"/>
      <c r="D44" s="2" t="s">
        <v>55</v>
      </c>
      <c r="E44" s="281" t="s">
        <v>56</v>
      </c>
      <c r="F44" s="281"/>
      <c r="G44" s="281"/>
      <c r="H44" s="281"/>
      <c r="I44" s="281"/>
      <c r="J44" s="266"/>
      <c r="K44" s="22">
        <v>325904.34000000003</v>
      </c>
      <c r="L44" s="22">
        <v>380000</v>
      </c>
      <c r="M44" s="22">
        <v>380000</v>
      </c>
      <c r="N44" s="53">
        <f t="shared" si="13"/>
        <v>116.59863136526502</v>
      </c>
      <c r="P44" s="106"/>
      <c r="Q44" s="106"/>
      <c r="IH44" s="108"/>
      <c r="II44" s="108"/>
      <c r="IJ44" s="108"/>
      <c r="IK44" s="108"/>
      <c r="IL44" s="108"/>
      <c r="IM44" s="108"/>
    </row>
    <row r="45" spans="1:247" ht="15" customHeight="1" x14ac:dyDescent="0.2">
      <c r="A45" s="147"/>
      <c r="B45" s="99"/>
      <c r="C45" s="97"/>
      <c r="D45" s="2" t="s">
        <v>57</v>
      </c>
      <c r="E45" s="281" t="s">
        <v>58</v>
      </c>
      <c r="F45" s="281"/>
      <c r="G45" s="281"/>
      <c r="H45" s="281"/>
      <c r="I45" s="281"/>
      <c r="J45" s="266"/>
      <c r="K45" s="22">
        <v>0</v>
      </c>
      <c r="L45" s="22">
        <v>0</v>
      </c>
      <c r="M45" s="22">
        <v>0</v>
      </c>
      <c r="N45" s="53" t="str">
        <f t="shared" si="13"/>
        <v>-</v>
      </c>
      <c r="P45" s="106"/>
      <c r="Q45" s="106"/>
      <c r="IH45" s="108"/>
      <c r="II45" s="108"/>
      <c r="IJ45" s="108"/>
      <c r="IK45" s="108"/>
      <c r="IL45" s="108"/>
      <c r="IM45" s="108"/>
    </row>
    <row r="46" spans="1:247" ht="15" customHeight="1" x14ac:dyDescent="0.2">
      <c r="A46" s="147"/>
      <c r="B46" s="99"/>
      <c r="C46" s="97"/>
      <c r="D46" s="2" t="s">
        <v>59</v>
      </c>
      <c r="E46" s="281" t="s">
        <v>60</v>
      </c>
      <c r="F46" s="281"/>
      <c r="G46" s="281"/>
      <c r="H46" s="281"/>
      <c r="I46" s="281"/>
      <c r="J46" s="266"/>
      <c r="K46" s="22">
        <v>52027.75</v>
      </c>
      <c r="L46" s="22">
        <v>82500</v>
      </c>
      <c r="M46" s="22">
        <v>82500</v>
      </c>
      <c r="N46" s="53">
        <f t="shared" si="13"/>
        <v>158.56922507700219</v>
      </c>
      <c r="P46" s="106"/>
      <c r="Q46" s="106"/>
      <c r="IH46" s="108"/>
      <c r="II46" s="108"/>
      <c r="IJ46" s="108"/>
      <c r="IK46" s="108"/>
      <c r="IL46" s="108"/>
      <c r="IM46" s="108"/>
    </row>
    <row r="47" spans="1:247" ht="15" customHeight="1" x14ac:dyDescent="0.2">
      <c r="A47" s="147"/>
      <c r="B47" s="99"/>
      <c r="C47" s="97"/>
      <c r="D47" s="2" t="s">
        <v>61</v>
      </c>
      <c r="E47" s="281" t="s">
        <v>62</v>
      </c>
      <c r="F47" s="281"/>
      <c r="G47" s="281"/>
      <c r="H47" s="281"/>
      <c r="I47" s="281"/>
      <c r="J47" s="266"/>
      <c r="K47" s="22">
        <v>75240.63</v>
      </c>
      <c r="L47" s="22">
        <v>113250</v>
      </c>
      <c r="M47" s="22">
        <v>113250</v>
      </c>
      <c r="N47" s="53">
        <f t="shared" si="13"/>
        <v>150.51708099732818</v>
      </c>
      <c r="P47" s="106"/>
      <c r="Q47" s="106"/>
      <c r="IH47" s="108"/>
      <c r="II47" s="108"/>
      <c r="IJ47" s="108"/>
      <c r="IK47" s="108"/>
      <c r="IL47" s="108"/>
      <c r="IM47" s="108"/>
    </row>
    <row r="48" spans="1:247" ht="15" customHeight="1" x14ac:dyDescent="0.2">
      <c r="A48" s="147"/>
      <c r="B48" s="99"/>
      <c r="C48" s="97"/>
      <c r="D48" s="2" t="s">
        <v>63</v>
      </c>
      <c r="E48" s="281" t="s">
        <v>64</v>
      </c>
      <c r="F48" s="281"/>
      <c r="G48" s="281"/>
      <c r="H48" s="281"/>
      <c r="I48" s="281"/>
      <c r="J48" s="266"/>
      <c r="K48" s="22">
        <v>183327.93</v>
      </c>
      <c r="L48" s="22">
        <v>236000</v>
      </c>
      <c r="M48" s="22">
        <v>236000</v>
      </c>
      <c r="N48" s="53">
        <f t="shared" si="13"/>
        <v>128.73106678289554</v>
      </c>
      <c r="P48" s="106"/>
      <c r="Q48" s="106"/>
      <c r="IH48" s="108"/>
      <c r="II48" s="108"/>
      <c r="IJ48" s="108"/>
      <c r="IK48" s="108"/>
      <c r="IL48" s="108"/>
      <c r="IM48" s="108"/>
    </row>
    <row r="49" spans="1:247" ht="15" customHeight="1" x14ac:dyDescent="0.2">
      <c r="A49" s="147"/>
      <c r="B49" s="99"/>
      <c r="C49" s="97"/>
      <c r="D49" s="2" t="s">
        <v>65</v>
      </c>
      <c r="E49" s="281" t="s">
        <v>66</v>
      </c>
      <c r="F49" s="281"/>
      <c r="G49" s="281"/>
      <c r="H49" s="281"/>
      <c r="I49" s="281"/>
      <c r="J49" s="266"/>
      <c r="K49" s="22">
        <v>40020</v>
      </c>
      <c r="L49" s="22">
        <v>52000</v>
      </c>
      <c r="M49" s="22">
        <v>52000</v>
      </c>
      <c r="N49" s="53">
        <f t="shared" si="13"/>
        <v>129.93503248375814</v>
      </c>
      <c r="P49" s="106"/>
      <c r="Q49" s="106"/>
      <c r="IH49" s="108"/>
      <c r="II49" s="108"/>
      <c r="IJ49" s="108"/>
      <c r="IK49" s="108"/>
      <c r="IL49" s="108"/>
      <c r="IM49" s="108"/>
    </row>
    <row r="50" spans="1:247" ht="15" customHeight="1" x14ac:dyDescent="0.2">
      <c r="A50" s="146"/>
      <c r="B50" s="45"/>
      <c r="C50" s="98"/>
      <c r="D50" s="44" t="s">
        <v>67</v>
      </c>
      <c r="E50" s="283" t="s">
        <v>68</v>
      </c>
      <c r="F50" s="274"/>
      <c r="G50" s="274"/>
      <c r="H50" s="274"/>
      <c r="I50" s="274"/>
      <c r="J50" s="275"/>
      <c r="K50" s="21">
        <v>0</v>
      </c>
      <c r="L50" s="21">
        <v>0</v>
      </c>
      <c r="M50" s="21">
        <v>0</v>
      </c>
      <c r="N50" s="53" t="str">
        <f t="shared" si="13"/>
        <v>-</v>
      </c>
      <c r="P50" s="106"/>
      <c r="Q50" s="106"/>
      <c r="IH50" s="108"/>
      <c r="II50" s="108"/>
      <c r="IJ50" s="108"/>
      <c r="IK50" s="108"/>
      <c r="IL50" s="108"/>
      <c r="IM50" s="108"/>
    </row>
    <row r="51" spans="1:247" ht="15" customHeight="1" x14ac:dyDescent="0.2">
      <c r="A51" s="146"/>
      <c r="B51" s="45"/>
      <c r="C51" s="98"/>
      <c r="D51" s="44" t="s">
        <v>69</v>
      </c>
      <c r="E51" s="283" t="s">
        <v>70</v>
      </c>
      <c r="F51" s="274"/>
      <c r="G51" s="274"/>
      <c r="H51" s="274"/>
      <c r="I51" s="274"/>
      <c r="J51" s="275"/>
      <c r="K51" s="21">
        <v>0</v>
      </c>
      <c r="L51" s="21">
        <v>0</v>
      </c>
      <c r="M51" s="21">
        <v>0</v>
      </c>
      <c r="N51" s="53" t="str">
        <f t="shared" si="13"/>
        <v>-</v>
      </c>
      <c r="P51" s="106"/>
      <c r="Q51" s="106"/>
      <c r="IH51" s="108"/>
      <c r="II51" s="108"/>
      <c r="IJ51" s="108"/>
      <c r="IK51" s="108"/>
      <c r="IL51" s="108"/>
      <c r="IM51" s="108"/>
    </row>
    <row r="52" spans="1:247" ht="15" customHeight="1" x14ac:dyDescent="0.2">
      <c r="A52" s="146"/>
      <c r="B52" s="43"/>
      <c r="C52" s="44" t="s">
        <v>71</v>
      </c>
      <c r="D52" s="273" t="s">
        <v>390</v>
      </c>
      <c r="E52" s="283"/>
      <c r="F52" s="283"/>
      <c r="G52" s="283"/>
      <c r="H52" s="283"/>
      <c r="I52" s="283"/>
      <c r="J52" s="283"/>
      <c r="K52" s="21">
        <f>K53</f>
        <v>95931.23000000001</v>
      </c>
      <c r="L52" s="21">
        <f>L53</f>
        <v>88500</v>
      </c>
      <c r="M52" s="21">
        <f>M53</f>
        <v>88500</v>
      </c>
      <c r="N52" s="53">
        <f t="shared" si="13"/>
        <v>92.253586240893597</v>
      </c>
      <c r="P52" s="106"/>
      <c r="Q52" s="106"/>
      <c r="IH52" s="108"/>
      <c r="II52" s="108"/>
      <c r="IJ52" s="108"/>
      <c r="IK52" s="108"/>
      <c r="IL52" s="108"/>
      <c r="IM52" s="108"/>
    </row>
    <row r="53" spans="1:247" ht="15" customHeight="1" x14ac:dyDescent="0.2">
      <c r="A53" s="147"/>
      <c r="B53" s="99"/>
      <c r="C53" s="2"/>
      <c r="D53" s="4" t="s">
        <v>72</v>
      </c>
      <c r="E53" s="266" t="s">
        <v>391</v>
      </c>
      <c r="F53" s="267"/>
      <c r="G53" s="267"/>
      <c r="H53" s="267"/>
      <c r="I53" s="267"/>
      <c r="J53" s="267"/>
      <c r="K53" s="22">
        <f>K54+K55</f>
        <v>95931.23000000001</v>
      </c>
      <c r="L53" s="22">
        <f t="shared" ref="L53" si="14">L54+L55</f>
        <v>88500</v>
      </c>
      <c r="M53" s="22">
        <f t="shared" ref="M53" si="15">M54+M55</f>
        <v>88500</v>
      </c>
      <c r="N53" s="53">
        <f t="shared" si="13"/>
        <v>92.253586240893597</v>
      </c>
      <c r="P53" s="106"/>
      <c r="Q53" s="106"/>
      <c r="IH53" s="108"/>
      <c r="II53" s="108"/>
      <c r="IJ53" s="108"/>
      <c r="IK53" s="108"/>
      <c r="IL53" s="108"/>
      <c r="IM53" s="108"/>
    </row>
    <row r="54" spans="1:247" ht="15" customHeight="1" x14ac:dyDescent="0.2">
      <c r="A54" s="147"/>
      <c r="B54" s="99"/>
      <c r="C54" s="2"/>
      <c r="D54" s="4"/>
      <c r="E54" s="4" t="s">
        <v>73</v>
      </c>
      <c r="F54" s="267" t="s">
        <v>388</v>
      </c>
      <c r="G54" s="267"/>
      <c r="H54" s="267"/>
      <c r="I54" s="267"/>
      <c r="J54" s="267"/>
      <c r="K54" s="22">
        <v>64952.33</v>
      </c>
      <c r="L54" s="22">
        <v>78500</v>
      </c>
      <c r="M54" s="22">
        <v>78500</v>
      </c>
      <c r="N54" s="53">
        <f t="shared" si="13"/>
        <v>120.85786606885387</v>
      </c>
      <c r="P54" s="106"/>
      <c r="Q54" s="106"/>
      <c r="IH54" s="108"/>
      <c r="II54" s="108"/>
      <c r="IJ54" s="108"/>
      <c r="IK54" s="108"/>
      <c r="IL54" s="108"/>
      <c r="IM54" s="108"/>
    </row>
    <row r="55" spans="1:247" ht="15" customHeight="1" x14ac:dyDescent="0.2">
      <c r="A55" s="147"/>
      <c r="B55" s="99"/>
      <c r="C55" s="2"/>
      <c r="D55" s="4"/>
      <c r="E55" s="4" t="s">
        <v>74</v>
      </c>
      <c r="F55" s="267" t="s">
        <v>389</v>
      </c>
      <c r="G55" s="267"/>
      <c r="H55" s="267"/>
      <c r="I55" s="267"/>
      <c r="J55" s="267"/>
      <c r="K55" s="22">
        <v>30978.9</v>
      </c>
      <c r="L55" s="22">
        <v>10000</v>
      </c>
      <c r="M55" s="22">
        <v>10000</v>
      </c>
      <c r="N55" s="53">
        <f t="shared" si="13"/>
        <v>32.280035766279632</v>
      </c>
      <c r="P55" s="106"/>
      <c r="Q55" s="106"/>
      <c r="IH55" s="108"/>
      <c r="II55" s="108"/>
      <c r="IJ55" s="108"/>
      <c r="IK55" s="108"/>
      <c r="IL55" s="108"/>
      <c r="IM55" s="108"/>
    </row>
    <row r="56" spans="1:247" ht="15" customHeight="1" x14ac:dyDescent="0.2">
      <c r="A56" s="147"/>
      <c r="B56" s="11"/>
      <c r="C56" s="4" t="s">
        <v>75</v>
      </c>
      <c r="D56" s="266" t="s">
        <v>76</v>
      </c>
      <c r="E56" s="267"/>
      <c r="F56" s="267"/>
      <c r="G56" s="267"/>
      <c r="H56" s="267"/>
      <c r="I56" s="267"/>
      <c r="J56" s="267"/>
      <c r="K56" s="22">
        <v>24732</v>
      </c>
      <c r="L56" s="22">
        <v>32000</v>
      </c>
      <c r="M56" s="22">
        <v>32000</v>
      </c>
      <c r="N56" s="53">
        <f t="shared" si="13"/>
        <v>129.38702895034771</v>
      </c>
      <c r="P56" s="106"/>
      <c r="Q56" s="106"/>
      <c r="IH56" s="108"/>
      <c r="II56" s="108"/>
      <c r="IJ56" s="108"/>
      <c r="IK56" s="108"/>
      <c r="IL56" s="108"/>
      <c r="IM56" s="108"/>
    </row>
    <row r="57" spans="1:247" ht="15" customHeight="1" x14ac:dyDescent="0.2">
      <c r="A57" s="164" t="s">
        <v>77</v>
      </c>
      <c r="B57" s="280" t="s">
        <v>78</v>
      </c>
      <c r="C57" s="307"/>
      <c r="D57" s="307"/>
      <c r="E57" s="307"/>
      <c r="F57" s="307"/>
      <c r="G57" s="307"/>
      <c r="H57" s="307"/>
      <c r="I57" s="307"/>
      <c r="J57" s="307"/>
      <c r="K57" s="22">
        <f>K58+K62</f>
        <v>1635.82</v>
      </c>
      <c r="L57" s="22">
        <f>L58+L62</f>
        <v>580</v>
      </c>
      <c r="M57" s="22">
        <f>M58+M62</f>
        <v>580</v>
      </c>
      <c r="N57" s="53">
        <f t="shared" si="13"/>
        <v>35.456223789903532</v>
      </c>
      <c r="P57" s="106"/>
      <c r="Q57" s="106"/>
      <c r="IH57" s="108"/>
      <c r="II57" s="108"/>
      <c r="IJ57" s="108"/>
      <c r="IK57" s="108"/>
      <c r="IL57" s="108"/>
      <c r="IM57" s="108"/>
    </row>
    <row r="58" spans="1:247" ht="15" customHeight="1" x14ac:dyDescent="0.2">
      <c r="A58" s="163"/>
      <c r="B58" s="11" t="s">
        <v>79</v>
      </c>
      <c r="C58" s="266" t="s">
        <v>80</v>
      </c>
      <c r="D58" s="267"/>
      <c r="E58" s="267"/>
      <c r="F58" s="267"/>
      <c r="G58" s="267"/>
      <c r="H58" s="267"/>
      <c r="I58" s="267"/>
      <c r="J58" s="267"/>
      <c r="K58" s="22">
        <f t="shared" ref="K58" si="16">K59+K60+K61</f>
        <v>1635.82</v>
      </c>
      <c r="L58" s="22">
        <f t="shared" ref="L58" si="17">L59+L60+L61</f>
        <v>580</v>
      </c>
      <c r="M58" s="22">
        <f t="shared" ref="M58" si="18">M59+M60+M61</f>
        <v>580</v>
      </c>
      <c r="N58" s="53">
        <f t="shared" si="13"/>
        <v>35.456223789903532</v>
      </c>
      <c r="P58" s="106"/>
      <c r="Q58" s="106"/>
      <c r="IH58" s="108"/>
      <c r="II58" s="108"/>
      <c r="IJ58" s="108"/>
      <c r="IK58" s="108"/>
      <c r="IL58" s="108"/>
      <c r="IM58" s="108"/>
    </row>
    <row r="59" spans="1:247" ht="15" customHeight="1" x14ac:dyDescent="0.2">
      <c r="A59" s="163"/>
      <c r="B59" s="99"/>
      <c r="C59" s="2" t="s">
        <v>81</v>
      </c>
      <c r="D59" s="266" t="s">
        <v>82</v>
      </c>
      <c r="E59" s="267"/>
      <c r="F59" s="267"/>
      <c r="G59" s="267"/>
      <c r="H59" s="267"/>
      <c r="I59" s="267"/>
      <c r="J59" s="267"/>
      <c r="K59" s="22">
        <v>288.02999999999997</v>
      </c>
      <c r="L59" s="22">
        <v>280</v>
      </c>
      <c r="M59" s="22">
        <v>280</v>
      </c>
      <c r="N59" s="53">
        <f t="shared" si="13"/>
        <v>97.212095962226158</v>
      </c>
      <c r="P59" s="106"/>
      <c r="Q59" s="106"/>
      <c r="IH59" s="108"/>
      <c r="II59" s="108"/>
      <c r="IJ59" s="108"/>
      <c r="IK59" s="108"/>
      <c r="IL59" s="108"/>
      <c r="IM59" s="108"/>
    </row>
    <row r="60" spans="1:247" ht="15" customHeight="1" x14ac:dyDescent="0.2">
      <c r="A60" s="163"/>
      <c r="B60" s="99"/>
      <c r="C60" s="2" t="s">
        <v>83</v>
      </c>
      <c r="D60" s="266" t="s">
        <v>84</v>
      </c>
      <c r="E60" s="267"/>
      <c r="F60" s="267"/>
      <c r="G60" s="267"/>
      <c r="H60" s="267"/>
      <c r="I60" s="267"/>
      <c r="J60" s="267"/>
      <c r="K60" s="22">
        <v>966.54</v>
      </c>
      <c r="L60" s="22">
        <v>300</v>
      </c>
      <c r="M60" s="22">
        <v>300</v>
      </c>
      <c r="N60" s="53">
        <f t="shared" si="13"/>
        <v>31.038549878949656</v>
      </c>
      <c r="P60" s="106"/>
      <c r="Q60" s="106"/>
      <c r="IH60" s="108"/>
      <c r="II60" s="108"/>
      <c r="IJ60" s="108"/>
      <c r="IK60" s="108"/>
      <c r="IL60" s="108"/>
      <c r="IM60" s="108"/>
    </row>
    <row r="61" spans="1:247" ht="15" customHeight="1" x14ac:dyDescent="0.2">
      <c r="A61" s="147"/>
      <c r="B61" s="99"/>
      <c r="C61" s="2" t="s">
        <v>85</v>
      </c>
      <c r="D61" s="266" t="s">
        <v>86</v>
      </c>
      <c r="E61" s="267"/>
      <c r="F61" s="267"/>
      <c r="G61" s="267"/>
      <c r="H61" s="267"/>
      <c r="I61" s="267"/>
      <c r="J61" s="267"/>
      <c r="K61" s="22">
        <v>381.25</v>
      </c>
      <c r="L61" s="22">
        <v>0</v>
      </c>
      <c r="M61" s="22">
        <v>0</v>
      </c>
      <c r="N61" s="53">
        <f t="shared" si="13"/>
        <v>0</v>
      </c>
      <c r="P61" s="106"/>
      <c r="Q61" s="106"/>
      <c r="IH61" s="108"/>
      <c r="II61" s="108"/>
      <c r="IJ61" s="108"/>
      <c r="IK61" s="108"/>
      <c r="IL61" s="108"/>
      <c r="IM61" s="108"/>
    </row>
    <row r="62" spans="1:247" ht="15" customHeight="1" x14ac:dyDescent="0.2">
      <c r="A62" s="147"/>
      <c r="B62" s="11" t="s">
        <v>87</v>
      </c>
      <c r="C62" s="266" t="s">
        <v>88</v>
      </c>
      <c r="D62" s="267"/>
      <c r="E62" s="267"/>
      <c r="F62" s="267"/>
      <c r="G62" s="267"/>
      <c r="H62" s="267"/>
      <c r="I62" s="267"/>
      <c r="J62" s="267"/>
      <c r="K62" s="22">
        <f t="shared" ref="K62" si="19">K63+K64</f>
        <v>0</v>
      </c>
      <c r="L62" s="22">
        <f t="shared" ref="L62:M62" si="20">L63+L64</f>
        <v>0</v>
      </c>
      <c r="M62" s="22">
        <f t="shared" si="20"/>
        <v>0</v>
      </c>
      <c r="N62" s="53" t="str">
        <f t="shared" si="13"/>
        <v>-</v>
      </c>
      <c r="P62" s="106"/>
      <c r="Q62" s="106"/>
      <c r="IH62" s="108"/>
      <c r="II62" s="108"/>
      <c r="IJ62" s="108"/>
      <c r="IK62" s="108"/>
      <c r="IL62" s="108"/>
      <c r="IM62" s="108"/>
    </row>
    <row r="63" spans="1:247" ht="15" customHeight="1" x14ac:dyDescent="0.2">
      <c r="A63" s="147"/>
      <c r="B63" s="99"/>
      <c r="C63" s="2" t="s">
        <v>89</v>
      </c>
      <c r="D63" s="266" t="s">
        <v>90</v>
      </c>
      <c r="E63" s="267"/>
      <c r="F63" s="267"/>
      <c r="G63" s="267"/>
      <c r="H63" s="267"/>
      <c r="I63" s="267"/>
      <c r="J63" s="267"/>
      <c r="K63" s="22">
        <v>0</v>
      </c>
      <c r="L63" s="22">
        <v>0</v>
      </c>
      <c r="M63" s="22">
        <v>0</v>
      </c>
      <c r="N63" s="53" t="str">
        <f t="shared" si="13"/>
        <v>-</v>
      </c>
      <c r="P63" s="106"/>
      <c r="Q63" s="106"/>
      <c r="IH63" s="108"/>
      <c r="II63" s="108"/>
      <c r="IJ63" s="108"/>
      <c r="IK63" s="108"/>
      <c r="IL63" s="108"/>
      <c r="IM63" s="108"/>
    </row>
    <row r="64" spans="1:247" ht="15" customHeight="1" x14ac:dyDescent="0.2">
      <c r="A64" s="147"/>
      <c r="B64" s="99"/>
      <c r="C64" s="2" t="s">
        <v>91</v>
      </c>
      <c r="D64" s="266" t="s">
        <v>92</v>
      </c>
      <c r="E64" s="267"/>
      <c r="F64" s="267"/>
      <c r="G64" s="267"/>
      <c r="H64" s="267"/>
      <c r="I64" s="267"/>
      <c r="J64" s="267"/>
      <c r="K64" s="22">
        <v>0</v>
      </c>
      <c r="L64" s="22">
        <v>0</v>
      </c>
      <c r="M64" s="22">
        <v>0</v>
      </c>
      <c r="N64" s="53" t="str">
        <f t="shared" si="13"/>
        <v>-</v>
      </c>
      <c r="P64" s="106"/>
      <c r="Q64" s="106"/>
      <c r="IH64" s="108"/>
      <c r="II64" s="108"/>
      <c r="IJ64" s="108"/>
      <c r="IK64" s="108"/>
      <c r="IL64" s="108"/>
      <c r="IM64" s="108"/>
    </row>
    <row r="65" spans="1:247" ht="15" customHeight="1" x14ac:dyDescent="0.2">
      <c r="A65" s="164" t="s">
        <v>93</v>
      </c>
      <c r="B65" s="279" t="s">
        <v>94</v>
      </c>
      <c r="C65" s="279"/>
      <c r="D65" s="279"/>
      <c r="E65" s="279"/>
      <c r="F65" s="279"/>
      <c r="G65" s="279"/>
      <c r="H65" s="279"/>
      <c r="I65" s="279"/>
      <c r="J65" s="280"/>
      <c r="K65" s="22">
        <f>K66+K75+K76+K77+K78</f>
        <v>175371.80000000002</v>
      </c>
      <c r="L65" s="22">
        <f>L66+L75+L76+L77+L78</f>
        <v>130000</v>
      </c>
      <c r="M65" s="22">
        <f>M66+M75+M76+M77+M78</f>
        <v>130000</v>
      </c>
      <c r="N65" s="53">
        <f t="shared" si="13"/>
        <v>74.12822357984578</v>
      </c>
      <c r="P65" s="106"/>
      <c r="Q65" s="106"/>
      <c r="IH65" s="108"/>
      <c r="II65" s="108"/>
      <c r="IJ65" s="108"/>
      <c r="IK65" s="108"/>
      <c r="IL65" s="108"/>
      <c r="IM65" s="108"/>
    </row>
    <row r="66" spans="1:247" ht="15" customHeight="1" x14ac:dyDescent="0.2">
      <c r="A66" s="163"/>
      <c r="B66" s="11" t="s">
        <v>95</v>
      </c>
      <c r="C66" s="281" t="s">
        <v>96</v>
      </c>
      <c r="D66" s="281"/>
      <c r="E66" s="281"/>
      <c r="F66" s="281"/>
      <c r="G66" s="281"/>
      <c r="H66" s="281"/>
      <c r="I66" s="281"/>
      <c r="J66" s="266"/>
      <c r="K66" s="22">
        <f>K67+K68+K69</f>
        <v>175371.80000000002</v>
      </c>
      <c r="L66" s="22">
        <f>L67+L68+L69</f>
        <v>130000</v>
      </c>
      <c r="M66" s="22">
        <f>M67+M68+M69</f>
        <v>130000</v>
      </c>
      <c r="N66" s="53">
        <f t="shared" si="13"/>
        <v>74.12822357984578</v>
      </c>
      <c r="P66" s="106"/>
      <c r="Q66" s="106"/>
      <c r="IH66" s="108"/>
      <c r="II66" s="108"/>
      <c r="IJ66" s="108"/>
      <c r="IK66" s="108"/>
      <c r="IL66" s="108"/>
      <c r="IM66" s="108"/>
    </row>
    <row r="67" spans="1:247" ht="15" customHeight="1" x14ac:dyDescent="0.2">
      <c r="A67" s="163"/>
      <c r="B67" s="11"/>
      <c r="C67" s="2" t="s">
        <v>97</v>
      </c>
      <c r="D67" s="281" t="s">
        <v>98</v>
      </c>
      <c r="E67" s="281"/>
      <c r="F67" s="281"/>
      <c r="G67" s="281"/>
      <c r="H67" s="281"/>
      <c r="I67" s="281"/>
      <c r="J67" s="266"/>
      <c r="K67" s="174">
        <v>36496.1</v>
      </c>
      <c r="L67" s="22">
        <v>39000</v>
      </c>
      <c r="M67" s="22">
        <v>39000</v>
      </c>
      <c r="N67" s="53">
        <f t="shared" si="13"/>
        <v>106.86073306462882</v>
      </c>
      <c r="P67" s="106"/>
      <c r="Q67" s="106"/>
      <c r="IH67" s="108"/>
      <c r="II67" s="108"/>
      <c r="IJ67" s="108"/>
      <c r="IK67" s="108"/>
      <c r="IL67" s="108"/>
      <c r="IM67" s="108"/>
    </row>
    <row r="68" spans="1:247" ht="15" customHeight="1" x14ac:dyDescent="0.2">
      <c r="A68" s="163"/>
      <c r="B68" s="11"/>
      <c r="C68" s="2" t="s">
        <v>99</v>
      </c>
      <c r="D68" s="281" t="s">
        <v>100</v>
      </c>
      <c r="E68" s="281"/>
      <c r="F68" s="281"/>
      <c r="G68" s="281"/>
      <c r="H68" s="281"/>
      <c r="I68" s="281"/>
      <c r="J68" s="266"/>
      <c r="K68" s="174">
        <v>132904.69</v>
      </c>
      <c r="L68" s="22">
        <v>85000</v>
      </c>
      <c r="M68" s="22">
        <v>85000</v>
      </c>
      <c r="N68" s="53">
        <f t="shared" si="13"/>
        <v>63.955606081320383</v>
      </c>
      <c r="P68" s="106"/>
      <c r="Q68" s="106"/>
      <c r="IH68" s="108"/>
      <c r="II68" s="108"/>
      <c r="IJ68" s="108"/>
      <c r="IK68" s="108"/>
      <c r="IL68" s="108"/>
      <c r="IM68" s="108"/>
    </row>
    <row r="69" spans="1:247" ht="15" customHeight="1" x14ac:dyDescent="0.2">
      <c r="A69" s="163"/>
      <c r="B69" s="11"/>
      <c r="C69" s="2" t="s">
        <v>101</v>
      </c>
      <c r="D69" s="281" t="s">
        <v>102</v>
      </c>
      <c r="E69" s="281"/>
      <c r="F69" s="281"/>
      <c r="G69" s="281"/>
      <c r="H69" s="281"/>
      <c r="I69" s="281"/>
      <c r="J69" s="266"/>
      <c r="K69" s="174">
        <f>SUM(K70:K72)</f>
        <v>5971.01</v>
      </c>
      <c r="L69" s="22">
        <f>SUM(L70:L72)</f>
        <v>6000</v>
      </c>
      <c r="M69" s="22">
        <f>SUM(M70:M72)</f>
        <v>6000</v>
      </c>
      <c r="N69" s="53">
        <f t="shared" si="13"/>
        <v>100.48551250123514</v>
      </c>
      <c r="P69" s="106"/>
      <c r="Q69" s="106"/>
      <c r="IH69" s="108"/>
      <c r="II69" s="108"/>
      <c r="IJ69" s="108"/>
      <c r="IK69" s="108"/>
      <c r="IL69" s="108"/>
      <c r="IM69" s="108"/>
    </row>
    <row r="70" spans="1:247" ht="15" customHeight="1" x14ac:dyDescent="0.2">
      <c r="A70" s="163"/>
      <c r="B70" s="11"/>
      <c r="C70" s="2"/>
      <c r="D70" s="97" t="s">
        <v>103</v>
      </c>
      <c r="E70" s="266" t="s">
        <v>104</v>
      </c>
      <c r="F70" s="271"/>
      <c r="G70" s="271"/>
      <c r="H70" s="271"/>
      <c r="I70" s="271"/>
      <c r="J70" s="272"/>
      <c r="K70" s="174">
        <v>0</v>
      </c>
      <c r="L70" s="22">
        <v>0</v>
      </c>
      <c r="M70" s="22">
        <v>0</v>
      </c>
      <c r="N70" s="53" t="str">
        <f t="shared" si="13"/>
        <v>-</v>
      </c>
      <c r="P70" s="106"/>
      <c r="Q70" s="106"/>
      <c r="IH70" s="108"/>
      <c r="II70" s="108"/>
      <c r="IJ70" s="108"/>
      <c r="IK70" s="108"/>
      <c r="IL70" s="108"/>
      <c r="IM70" s="108"/>
    </row>
    <row r="71" spans="1:247" ht="15" customHeight="1" x14ac:dyDescent="0.2">
      <c r="A71" s="168"/>
      <c r="B71" s="43"/>
      <c r="C71" s="57"/>
      <c r="D71" s="101" t="s">
        <v>105</v>
      </c>
      <c r="E71" s="273" t="s">
        <v>372</v>
      </c>
      <c r="F71" s="274"/>
      <c r="G71" s="274"/>
      <c r="H71" s="274"/>
      <c r="I71" s="274"/>
      <c r="J71" s="275"/>
      <c r="K71" s="175">
        <v>5971.01</v>
      </c>
      <c r="L71" s="21">
        <v>6000</v>
      </c>
      <c r="M71" s="21">
        <v>6000</v>
      </c>
      <c r="N71" s="53">
        <f t="shared" si="13"/>
        <v>100.48551250123514</v>
      </c>
      <c r="P71" s="106"/>
      <c r="Q71" s="106"/>
      <c r="IH71" s="108"/>
      <c r="II71" s="108"/>
      <c r="IJ71" s="108"/>
      <c r="IK71" s="108"/>
      <c r="IL71" s="108"/>
      <c r="IM71" s="108"/>
    </row>
    <row r="72" spans="1:247" ht="15" customHeight="1" thickBot="1" x14ac:dyDescent="0.25">
      <c r="A72" s="169"/>
      <c r="B72" s="81"/>
      <c r="C72" s="79"/>
      <c r="D72" s="78" t="s">
        <v>107</v>
      </c>
      <c r="E72" s="276" t="s">
        <v>106</v>
      </c>
      <c r="F72" s="277"/>
      <c r="G72" s="277"/>
      <c r="H72" s="277"/>
      <c r="I72" s="277"/>
      <c r="J72" s="278"/>
      <c r="K72" s="42">
        <v>0</v>
      </c>
      <c r="L72" s="42">
        <v>0</v>
      </c>
      <c r="M72" s="42">
        <v>0</v>
      </c>
      <c r="N72" s="53" t="str">
        <f t="shared" si="13"/>
        <v>-</v>
      </c>
      <c r="P72" s="106"/>
      <c r="Q72" s="106"/>
      <c r="IH72" s="108"/>
      <c r="II72" s="108"/>
      <c r="IJ72" s="108"/>
      <c r="IK72" s="108"/>
      <c r="IL72" s="108"/>
      <c r="IM72" s="108"/>
    </row>
    <row r="73" spans="1:247" ht="15" customHeight="1" x14ac:dyDescent="0.2">
      <c r="A73" s="318" t="s">
        <v>2</v>
      </c>
      <c r="B73" s="256"/>
      <c r="C73" s="256"/>
      <c r="D73" s="256"/>
      <c r="E73" s="256"/>
      <c r="F73" s="256"/>
      <c r="G73" s="256"/>
      <c r="H73" s="256"/>
      <c r="I73" s="256"/>
      <c r="J73" s="257"/>
      <c r="K73" s="231" t="s">
        <v>413</v>
      </c>
      <c r="L73" s="231" t="s">
        <v>401</v>
      </c>
      <c r="M73" s="231" t="s">
        <v>411</v>
      </c>
      <c r="N73" s="316" t="s">
        <v>3</v>
      </c>
      <c r="P73" s="106"/>
      <c r="Q73" s="106"/>
      <c r="IH73" s="108"/>
      <c r="II73" s="108"/>
      <c r="IJ73" s="108"/>
      <c r="IK73" s="108"/>
      <c r="IL73" s="108"/>
      <c r="IM73" s="108"/>
    </row>
    <row r="74" spans="1:247" ht="27" customHeight="1" x14ac:dyDescent="0.2">
      <c r="A74" s="319"/>
      <c r="B74" s="259"/>
      <c r="C74" s="259"/>
      <c r="D74" s="259"/>
      <c r="E74" s="259"/>
      <c r="F74" s="259"/>
      <c r="G74" s="259"/>
      <c r="H74" s="259"/>
      <c r="I74" s="259"/>
      <c r="J74" s="260"/>
      <c r="K74" s="232"/>
      <c r="L74" s="232"/>
      <c r="M74" s="232"/>
      <c r="N74" s="317"/>
      <c r="P74" s="106"/>
      <c r="Q74" s="106"/>
      <c r="IH74" s="108"/>
      <c r="II74" s="108"/>
      <c r="IJ74" s="108"/>
      <c r="IK74" s="108"/>
      <c r="IL74" s="108"/>
      <c r="IM74" s="108"/>
    </row>
    <row r="75" spans="1:247" ht="15" customHeight="1" x14ac:dyDescent="0.2">
      <c r="A75" s="163"/>
      <c r="B75" s="11" t="s">
        <v>108</v>
      </c>
      <c r="C75" s="281" t="s">
        <v>109</v>
      </c>
      <c r="D75" s="281"/>
      <c r="E75" s="281"/>
      <c r="F75" s="281"/>
      <c r="G75" s="281"/>
      <c r="H75" s="281"/>
      <c r="I75" s="281"/>
      <c r="J75" s="266"/>
      <c r="K75" s="22">
        <v>0</v>
      </c>
      <c r="L75" s="22">
        <v>0</v>
      </c>
      <c r="M75" s="22">
        <v>0</v>
      </c>
      <c r="N75" s="54" t="str">
        <f t="shared" ref="N75:N101" si="21">IF(K75&gt;0,IF(M75/K75&gt;=100,"&gt;&gt;100",M75/K75*100),"-")</f>
        <v>-</v>
      </c>
      <c r="P75" s="106"/>
      <c r="Q75" s="106"/>
      <c r="IH75" s="108"/>
      <c r="II75" s="108"/>
      <c r="IJ75" s="108"/>
      <c r="IK75" s="108"/>
      <c r="IL75" s="108"/>
      <c r="IM75" s="108"/>
    </row>
    <row r="76" spans="1:247" ht="15" customHeight="1" x14ac:dyDescent="0.2">
      <c r="A76" s="163"/>
      <c r="B76" s="11" t="s">
        <v>110</v>
      </c>
      <c r="C76" s="281" t="s">
        <v>111</v>
      </c>
      <c r="D76" s="281"/>
      <c r="E76" s="281"/>
      <c r="F76" s="281"/>
      <c r="G76" s="281"/>
      <c r="H76" s="281"/>
      <c r="I76" s="281"/>
      <c r="J76" s="266"/>
      <c r="K76" s="22">
        <v>0</v>
      </c>
      <c r="L76" s="22">
        <v>0</v>
      </c>
      <c r="M76" s="22">
        <v>0</v>
      </c>
      <c r="N76" s="54" t="str">
        <f t="shared" si="21"/>
        <v>-</v>
      </c>
      <c r="P76" s="106"/>
      <c r="Q76" s="106"/>
      <c r="IH76" s="108"/>
      <c r="II76" s="108"/>
      <c r="IJ76" s="108"/>
      <c r="IK76" s="108"/>
      <c r="IL76" s="108"/>
      <c r="IM76" s="108"/>
    </row>
    <row r="77" spans="1:247" ht="15" customHeight="1" x14ac:dyDescent="0.2">
      <c r="A77" s="163"/>
      <c r="B77" s="11" t="s">
        <v>112</v>
      </c>
      <c r="C77" s="266" t="s">
        <v>113</v>
      </c>
      <c r="D77" s="267"/>
      <c r="E77" s="267"/>
      <c r="F77" s="267"/>
      <c r="G77" s="267"/>
      <c r="H77" s="267"/>
      <c r="I77" s="267"/>
      <c r="J77" s="267"/>
      <c r="K77" s="22">
        <v>0</v>
      </c>
      <c r="L77" s="22">
        <v>0</v>
      </c>
      <c r="M77" s="22">
        <v>0</v>
      </c>
      <c r="N77" s="54" t="str">
        <f t="shared" si="21"/>
        <v>-</v>
      </c>
      <c r="P77" s="106"/>
      <c r="Q77" s="106"/>
      <c r="IH77" s="108"/>
      <c r="II77" s="108"/>
      <c r="IJ77" s="108"/>
      <c r="IK77" s="108"/>
      <c r="IL77" s="108"/>
      <c r="IM77" s="108"/>
    </row>
    <row r="78" spans="1:247" ht="15" customHeight="1" x14ac:dyDescent="0.2">
      <c r="A78" s="163"/>
      <c r="B78" s="11" t="s">
        <v>114</v>
      </c>
      <c r="C78" s="281" t="s">
        <v>392</v>
      </c>
      <c r="D78" s="281"/>
      <c r="E78" s="281"/>
      <c r="F78" s="281"/>
      <c r="G78" s="281"/>
      <c r="H78" s="281"/>
      <c r="I78" s="281"/>
      <c r="J78" s="266"/>
      <c r="K78" s="22">
        <v>0</v>
      </c>
      <c r="L78" s="22">
        <v>0</v>
      </c>
      <c r="M78" s="22">
        <v>0</v>
      </c>
      <c r="N78" s="54" t="str">
        <f t="shared" si="21"/>
        <v>-</v>
      </c>
      <c r="P78" s="106"/>
      <c r="Q78" s="106"/>
      <c r="IH78" s="108"/>
      <c r="II78" s="108"/>
      <c r="IJ78" s="108"/>
      <c r="IK78" s="108"/>
      <c r="IL78" s="108"/>
      <c r="IM78" s="108"/>
    </row>
    <row r="79" spans="1:247" ht="15" customHeight="1" x14ac:dyDescent="0.2">
      <c r="A79" s="164" t="s">
        <v>115</v>
      </c>
      <c r="B79" s="279" t="s">
        <v>116</v>
      </c>
      <c r="C79" s="279"/>
      <c r="D79" s="279"/>
      <c r="E79" s="279"/>
      <c r="F79" s="279"/>
      <c r="G79" s="279"/>
      <c r="H79" s="279"/>
      <c r="I79" s="279"/>
      <c r="J79" s="280"/>
      <c r="K79" s="22">
        <f t="shared" ref="K79" si="22">K80+K83+K84</f>
        <v>66906.350000000006</v>
      </c>
      <c r="L79" s="22">
        <f t="shared" ref="L79" si="23">L80+L83+L84</f>
        <v>45000</v>
      </c>
      <c r="M79" s="22">
        <f t="shared" ref="M79" si="24">M80+M83+M84</f>
        <v>45000</v>
      </c>
      <c r="N79" s="54">
        <f t="shared" si="21"/>
        <v>67.258189992429706</v>
      </c>
      <c r="P79" s="106"/>
      <c r="Q79" s="106"/>
      <c r="IH79" s="108"/>
      <c r="II79" s="108"/>
      <c r="IJ79" s="108"/>
      <c r="IK79" s="108"/>
      <c r="IL79" s="108"/>
      <c r="IM79" s="108"/>
    </row>
    <row r="80" spans="1:247" ht="15" customHeight="1" x14ac:dyDescent="0.2">
      <c r="A80" s="165"/>
      <c r="B80" s="12" t="s">
        <v>117</v>
      </c>
      <c r="C80" s="266" t="s">
        <v>396</v>
      </c>
      <c r="D80" s="267"/>
      <c r="E80" s="267"/>
      <c r="F80" s="267"/>
      <c r="G80" s="267"/>
      <c r="H80" s="267"/>
      <c r="I80" s="267"/>
      <c r="J80" s="267"/>
      <c r="K80" s="23">
        <f t="shared" ref="K80" si="25">SUM(K81:K82)</f>
        <v>7048</v>
      </c>
      <c r="L80" s="23">
        <f t="shared" ref="L80" si="26">SUM(L81:L82)</f>
        <v>25000</v>
      </c>
      <c r="M80" s="23">
        <f t="shared" ref="M80" si="27">SUM(M81:M82)</f>
        <v>25000</v>
      </c>
      <c r="N80" s="54">
        <f t="shared" si="21"/>
        <v>354.71055618615208</v>
      </c>
      <c r="P80" s="106"/>
      <c r="Q80" s="106"/>
      <c r="IH80" s="108"/>
      <c r="II80" s="108"/>
      <c r="IJ80" s="108"/>
      <c r="IK80" s="108"/>
      <c r="IL80" s="108"/>
      <c r="IM80" s="108"/>
    </row>
    <row r="81" spans="1:247" ht="15" customHeight="1" x14ac:dyDescent="0.2">
      <c r="A81" s="165"/>
      <c r="B81" s="12"/>
      <c r="C81" s="94" t="s">
        <v>118</v>
      </c>
      <c r="D81" s="267" t="s">
        <v>119</v>
      </c>
      <c r="E81" s="267"/>
      <c r="F81" s="267"/>
      <c r="G81" s="267"/>
      <c r="H81" s="267"/>
      <c r="I81" s="267"/>
      <c r="J81" s="267"/>
      <c r="K81" s="23">
        <v>7048</v>
      </c>
      <c r="L81" s="23">
        <v>25000</v>
      </c>
      <c r="M81" s="23">
        <v>25000</v>
      </c>
      <c r="N81" s="54">
        <f t="shared" si="21"/>
        <v>354.71055618615208</v>
      </c>
      <c r="P81" s="106"/>
      <c r="Q81" s="106"/>
      <c r="IH81" s="108"/>
      <c r="II81" s="108"/>
      <c r="IJ81" s="108"/>
      <c r="IK81" s="108"/>
      <c r="IL81" s="108"/>
      <c r="IM81" s="108"/>
    </row>
    <row r="82" spans="1:247" ht="15" customHeight="1" x14ac:dyDescent="0.2">
      <c r="A82" s="165"/>
      <c r="B82" s="12"/>
      <c r="C82" s="94" t="s">
        <v>120</v>
      </c>
      <c r="D82" s="267" t="s">
        <v>121</v>
      </c>
      <c r="E82" s="267"/>
      <c r="F82" s="267"/>
      <c r="G82" s="267"/>
      <c r="H82" s="267"/>
      <c r="I82" s="267"/>
      <c r="J82" s="267"/>
      <c r="K82" s="23">
        <v>0</v>
      </c>
      <c r="L82" s="23">
        <v>0</v>
      </c>
      <c r="M82" s="23">
        <v>0</v>
      </c>
      <c r="N82" s="54" t="str">
        <f t="shared" si="21"/>
        <v>-</v>
      </c>
      <c r="P82" s="106"/>
      <c r="Q82" s="106"/>
      <c r="IH82" s="108"/>
      <c r="II82" s="108"/>
      <c r="IJ82" s="108"/>
      <c r="IK82" s="108"/>
      <c r="IL82" s="108"/>
      <c r="IM82" s="108"/>
    </row>
    <row r="83" spans="1:247" ht="15" customHeight="1" x14ac:dyDescent="0.2">
      <c r="A83" s="165"/>
      <c r="B83" s="12" t="s">
        <v>122</v>
      </c>
      <c r="C83" s="266" t="s">
        <v>123</v>
      </c>
      <c r="D83" s="267"/>
      <c r="E83" s="267"/>
      <c r="F83" s="267"/>
      <c r="G83" s="267"/>
      <c r="H83" s="267"/>
      <c r="I83" s="267"/>
      <c r="J83" s="267"/>
      <c r="K83" s="23">
        <v>14700</v>
      </c>
      <c r="L83" s="23">
        <v>0</v>
      </c>
      <c r="M83" s="23">
        <v>0</v>
      </c>
      <c r="N83" s="54">
        <f t="shared" si="21"/>
        <v>0</v>
      </c>
      <c r="P83" s="106"/>
      <c r="Q83" s="106"/>
      <c r="IH83" s="108"/>
      <c r="II83" s="108"/>
      <c r="IJ83" s="108"/>
      <c r="IK83" s="108"/>
      <c r="IL83" s="108"/>
      <c r="IM83" s="108"/>
    </row>
    <row r="84" spans="1:247" ht="15" customHeight="1" x14ac:dyDescent="0.2">
      <c r="A84" s="165"/>
      <c r="B84" s="11" t="s">
        <v>124</v>
      </c>
      <c r="C84" s="281" t="s">
        <v>125</v>
      </c>
      <c r="D84" s="281"/>
      <c r="E84" s="281"/>
      <c r="F84" s="281"/>
      <c r="G84" s="281"/>
      <c r="H84" s="281"/>
      <c r="I84" s="281"/>
      <c r="J84" s="282"/>
      <c r="K84" s="23">
        <f t="shared" ref="K84" si="28">SUM(K85:K88)</f>
        <v>45158.35</v>
      </c>
      <c r="L84" s="23">
        <f t="shared" ref="L84:M84" si="29">SUM(L85:L88)</f>
        <v>20000</v>
      </c>
      <c r="M84" s="23">
        <f t="shared" si="29"/>
        <v>20000</v>
      </c>
      <c r="N84" s="54">
        <f t="shared" si="21"/>
        <v>44.288597789777526</v>
      </c>
      <c r="P84" s="106"/>
      <c r="Q84" s="106"/>
      <c r="IH84" s="108"/>
      <c r="II84" s="108"/>
      <c r="IJ84" s="108"/>
      <c r="IK84" s="108"/>
      <c r="IL84" s="108"/>
      <c r="IM84" s="108"/>
    </row>
    <row r="85" spans="1:247" ht="15" customHeight="1" x14ac:dyDescent="0.2">
      <c r="A85" s="164"/>
      <c r="B85" s="11"/>
      <c r="C85" s="2" t="s">
        <v>126</v>
      </c>
      <c r="D85" s="266" t="s">
        <v>127</v>
      </c>
      <c r="E85" s="267"/>
      <c r="F85" s="267"/>
      <c r="G85" s="267"/>
      <c r="H85" s="267"/>
      <c r="I85" s="267"/>
      <c r="J85" s="267"/>
      <c r="K85" s="22">
        <v>0</v>
      </c>
      <c r="L85" s="22">
        <v>0</v>
      </c>
      <c r="M85" s="22">
        <v>0</v>
      </c>
      <c r="N85" s="54" t="str">
        <f t="shared" si="21"/>
        <v>-</v>
      </c>
      <c r="P85" s="106"/>
      <c r="Q85" s="106"/>
      <c r="IH85" s="108"/>
      <c r="II85" s="108"/>
      <c r="IJ85" s="108"/>
      <c r="IK85" s="108"/>
      <c r="IL85" s="108"/>
      <c r="IM85" s="108"/>
    </row>
    <row r="86" spans="1:247" ht="15" customHeight="1" x14ac:dyDescent="0.2">
      <c r="A86" s="166"/>
      <c r="B86" s="43"/>
      <c r="C86" s="57" t="s">
        <v>128</v>
      </c>
      <c r="D86" s="273" t="s">
        <v>129</v>
      </c>
      <c r="E86" s="283"/>
      <c r="F86" s="283"/>
      <c r="G86" s="283"/>
      <c r="H86" s="283"/>
      <c r="I86" s="283"/>
      <c r="J86" s="283"/>
      <c r="K86" s="21">
        <v>0</v>
      </c>
      <c r="L86" s="21">
        <v>0</v>
      </c>
      <c r="M86" s="21">
        <v>0</v>
      </c>
      <c r="N86" s="54" t="str">
        <f t="shared" si="21"/>
        <v>-</v>
      </c>
      <c r="P86" s="106"/>
      <c r="Q86" s="106"/>
      <c r="IH86" s="108"/>
      <c r="II86" s="108"/>
      <c r="IJ86" s="108"/>
      <c r="IK86" s="108"/>
      <c r="IL86" s="108"/>
      <c r="IM86" s="108"/>
    </row>
    <row r="87" spans="1:247" ht="15" customHeight="1" x14ac:dyDescent="0.2">
      <c r="A87" s="166"/>
      <c r="B87" s="43"/>
      <c r="C87" s="57" t="s">
        <v>130</v>
      </c>
      <c r="D87" s="273" t="s">
        <v>125</v>
      </c>
      <c r="E87" s="283"/>
      <c r="F87" s="283"/>
      <c r="G87" s="283"/>
      <c r="H87" s="283"/>
      <c r="I87" s="283"/>
      <c r="J87" s="284"/>
      <c r="K87" s="21">
        <v>45158.35</v>
      </c>
      <c r="L87" s="21">
        <v>20000</v>
      </c>
      <c r="M87" s="21">
        <v>20000</v>
      </c>
      <c r="N87" s="54">
        <f t="shared" si="21"/>
        <v>44.288597789777526</v>
      </c>
      <c r="P87" s="106"/>
      <c r="Q87" s="106"/>
      <c r="IH87" s="108"/>
      <c r="II87" s="108"/>
      <c r="IJ87" s="108"/>
      <c r="IK87" s="108"/>
      <c r="IL87" s="108"/>
      <c r="IM87" s="108"/>
    </row>
    <row r="88" spans="1:247" ht="15" customHeight="1" x14ac:dyDescent="0.2">
      <c r="A88" s="167"/>
      <c r="B88" s="88"/>
      <c r="C88" s="89"/>
      <c r="D88" s="90" t="s">
        <v>131</v>
      </c>
      <c r="E88" s="268" t="s">
        <v>132</v>
      </c>
      <c r="F88" s="269"/>
      <c r="G88" s="269"/>
      <c r="H88" s="269"/>
      <c r="I88" s="269"/>
      <c r="J88" s="270"/>
      <c r="K88" s="91">
        <v>0</v>
      </c>
      <c r="L88" s="91">
        <v>0</v>
      </c>
      <c r="M88" s="91">
        <v>0</v>
      </c>
      <c r="N88" s="54" t="str">
        <f t="shared" si="21"/>
        <v>-</v>
      </c>
      <c r="P88" s="106"/>
      <c r="Q88" s="106"/>
      <c r="IH88" s="108"/>
      <c r="II88" s="108"/>
      <c r="IJ88" s="108"/>
      <c r="IK88" s="108"/>
      <c r="IL88" s="108"/>
      <c r="IM88" s="108"/>
    </row>
    <row r="89" spans="1:247" ht="15" customHeight="1" x14ac:dyDescent="0.2">
      <c r="A89" s="308" t="s">
        <v>133</v>
      </c>
      <c r="B89" s="309"/>
      <c r="C89" s="309"/>
      <c r="D89" s="309"/>
      <c r="E89" s="309"/>
      <c r="F89" s="309"/>
      <c r="G89" s="309"/>
      <c r="H89" s="309"/>
      <c r="I89" s="309"/>
      <c r="J89" s="310"/>
      <c r="K89" s="87">
        <f>K18+K57+K65+K79</f>
        <v>2290924.63</v>
      </c>
      <c r="L89" s="87">
        <f>L18+L57+L65+L79</f>
        <v>2614395</v>
      </c>
      <c r="M89" s="87">
        <f>M18+M57+M65+M79</f>
        <v>2614395</v>
      </c>
      <c r="N89" s="54">
        <f t="shared" si="21"/>
        <v>114.11964260037661</v>
      </c>
      <c r="P89" s="106"/>
      <c r="Q89" s="106"/>
      <c r="IH89" s="108"/>
      <c r="II89" s="108"/>
      <c r="IJ89" s="108"/>
      <c r="IK89" s="108"/>
      <c r="IL89" s="108"/>
      <c r="IM89" s="108"/>
    </row>
    <row r="90" spans="1:247" ht="15" customHeight="1" x14ac:dyDescent="0.2">
      <c r="A90" s="161" t="s">
        <v>414</v>
      </c>
      <c r="B90" s="202" t="s">
        <v>415</v>
      </c>
      <c r="C90" s="202"/>
      <c r="D90" s="202"/>
      <c r="E90" s="202"/>
      <c r="F90" s="202"/>
      <c r="G90" s="202"/>
      <c r="H90" s="202"/>
      <c r="I90" s="202"/>
      <c r="J90" s="203"/>
      <c r="K90" s="61">
        <f>K91+K93</f>
        <v>0</v>
      </c>
      <c r="L90" s="61">
        <f>L91+L93</f>
        <v>0</v>
      </c>
      <c r="M90" s="61">
        <f>M91+M93</f>
        <v>0</v>
      </c>
      <c r="N90" s="54" t="str">
        <f t="shared" si="21"/>
        <v>-</v>
      </c>
      <c r="P90" s="106"/>
      <c r="Q90" s="106"/>
      <c r="II90" s="108"/>
      <c r="IJ90" s="108"/>
      <c r="IK90" s="108"/>
      <c r="IL90" s="108"/>
      <c r="IM90" s="108"/>
    </row>
    <row r="91" spans="1:247" ht="15" customHeight="1" x14ac:dyDescent="0.2">
      <c r="A91" s="171"/>
      <c r="B91" s="179" t="s">
        <v>416</v>
      </c>
      <c r="C91" s="180" t="s">
        <v>417</v>
      </c>
      <c r="D91" s="181"/>
      <c r="E91" s="181"/>
      <c r="F91" s="181"/>
      <c r="G91" s="181"/>
      <c r="H91" s="181"/>
      <c r="I91" s="181"/>
      <c r="J91" s="182"/>
      <c r="K91" s="21">
        <f>K92</f>
        <v>0</v>
      </c>
      <c r="L91" s="21">
        <f>L92</f>
        <v>0</v>
      </c>
      <c r="M91" s="41">
        <f>M92</f>
        <v>0</v>
      </c>
      <c r="N91" s="54" t="str">
        <f t="shared" si="21"/>
        <v>-</v>
      </c>
      <c r="P91" s="106"/>
      <c r="Q91" s="106"/>
      <c r="II91" s="108"/>
      <c r="IJ91" s="108"/>
      <c r="IK91" s="108"/>
      <c r="IL91" s="108"/>
      <c r="IM91" s="108"/>
    </row>
    <row r="92" spans="1:247" ht="15" customHeight="1" x14ac:dyDescent="0.2">
      <c r="A92" s="97"/>
      <c r="B92" s="170"/>
      <c r="C92" s="97" t="s">
        <v>418</v>
      </c>
      <c r="D92" s="131" t="s">
        <v>419</v>
      </c>
      <c r="E92" s="131"/>
      <c r="F92" s="131"/>
      <c r="G92" s="131"/>
      <c r="H92" s="131"/>
      <c r="I92" s="131"/>
      <c r="J92" s="131"/>
      <c r="K92" s="22">
        <v>0</v>
      </c>
      <c r="L92" s="22">
        <v>0</v>
      </c>
      <c r="M92" s="22">
        <v>0</v>
      </c>
      <c r="N92" s="54" t="str">
        <f t="shared" si="21"/>
        <v>-</v>
      </c>
      <c r="P92" s="106"/>
      <c r="Q92" s="106"/>
      <c r="II92" s="108"/>
      <c r="IJ92" s="108"/>
      <c r="IK92" s="108"/>
      <c r="IL92" s="108"/>
      <c r="IM92" s="108"/>
    </row>
    <row r="93" spans="1:247" ht="15" customHeight="1" x14ac:dyDescent="0.2">
      <c r="A93" s="97"/>
      <c r="B93" s="170" t="s">
        <v>420</v>
      </c>
      <c r="C93" s="97" t="s">
        <v>421</v>
      </c>
      <c r="D93" s="131"/>
      <c r="E93" s="131"/>
      <c r="F93" s="131"/>
      <c r="G93" s="131"/>
      <c r="H93" s="131"/>
      <c r="I93" s="131"/>
      <c r="J93" s="131"/>
      <c r="K93" s="22">
        <f>K94</f>
        <v>0</v>
      </c>
      <c r="L93" s="22">
        <f>L94</f>
        <v>0</v>
      </c>
      <c r="M93" s="22">
        <f>M94</f>
        <v>0</v>
      </c>
      <c r="N93" s="54" t="str">
        <f t="shared" si="21"/>
        <v>-</v>
      </c>
      <c r="P93" s="106"/>
      <c r="Q93" s="106"/>
      <c r="II93" s="108"/>
      <c r="IJ93" s="108"/>
      <c r="IK93" s="108"/>
      <c r="IL93" s="108"/>
      <c r="IM93" s="108"/>
    </row>
    <row r="94" spans="1:247" ht="15" customHeight="1" x14ac:dyDescent="0.2">
      <c r="A94" s="172"/>
      <c r="B94" s="183"/>
      <c r="C94" s="90" t="s">
        <v>422</v>
      </c>
      <c r="D94" s="184" t="s">
        <v>423</v>
      </c>
      <c r="E94" s="184"/>
      <c r="F94" s="184"/>
      <c r="G94" s="184"/>
      <c r="H94" s="184"/>
      <c r="I94" s="184"/>
      <c r="J94" s="185"/>
      <c r="K94" s="91">
        <v>0</v>
      </c>
      <c r="L94" s="91">
        <v>0</v>
      </c>
      <c r="M94" s="72">
        <v>0</v>
      </c>
      <c r="N94" s="54" t="str">
        <f t="shared" si="21"/>
        <v>-</v>
      </c>
      <c r="P94" s="106"/>
      <c r="Q94" s="106"/>
      <c r="II94" s="108"/>
      <c r="IJ94" s="108"/>
      <c r="IK94" s="108"/>
      <c r="IL94" s="108"/>
      <c r="IM94" s="108"/>
    </row>
    <row r="95" spans="1:247" ht="15" customHeight="1" x14ac:dyDescent="0.2">
      <c r="A95" s="204" t="s">
        <v>415</v>
      </c>
      <c r="B95" s="205"/>
      <c r="C95" s="205"/>
      <c r="D95" s="205"/>
      <c r="E95" s="205"/>
      <c r="F95" s="205"/>
      <c r="G95" s="205"/>
      <c r="H95" s="205"/>
      <c r="I95" s="205"/>
      <c r="J95" s="206"/>
      <c r="K95" s="72">
        <f>K90</f>
        <v>0</v>
      </c>
      <c r="L95" s="41">
        <f>L90</f>
        <v>0</v>
      </c>
      <c r="M95" s="72">
        <f>M90</f>
        <v>0</v>
      </c>
      <c r="N95" s="54" t="str">
        <f t="shared" si="21"/>
        <v>-</v>
      </c>
      <c r="P95" s="106"/>
      <c r="Q95" s="106"/>
      <c r="II95" s="108"/>
      <c r="IJ95" s="108"/>
      <c r="IK95" s="108"/>
      <c r="IL95" s="108"/>
      <c r="IM95" s="108"/>
    </row>
    <row r="96" spans="1:247" ht="15" customHeight="1" x14ac:dyDescent="0.2">
      <c r="A96" s="161" t="s">
        <v>134</v>
      </c>
      <c r="B96" s="69" t="s">
        <v>135</v>
      </c>
      <c r="C96" s="313" t="s">
        <v>136</v>
      </c>
      <c r="D96" s="314"/>
      <c r="E96" s="314"/>
      <c r="F96" s="314"/>
      <c r="G96" s="314"/>
      <c r="H96" s="314"/>
      <c r="I96" s="314"/>
      <c r="J96" s="315"/>
      <c r="K96" s="61">
        <f>K97+K98+K99</f>
        <v>1554552.05</v>
      </c>
      <c r="L96" s="61">
        <f>L97+L98+L99</f>
        <v>417000</v>
      </c>
      <c r="M96" s="61">
        <f>M97+M98+M99</f>
        <v>417000</v>
      </c>
      <c r="N96" s="54">
        <f t="shared" si="21"/>
        <v>26.82444759569163</v>
      </c>
      <c r="P96" s="106"/>
      <c r="Q96" s="106"/>
      <c r="IH96" s="108"/>
      <c r="II96" s="108"/>
      <c r="IJ96" s="108"/>
      <c r="IK96" s="108"/>
      <c r="IL96" s="108"/>
      <c r="IM96" s="108"/>
    </row>
    <row r="97" spans="1:247" ht="15" customHeight="1" x14ac:dyDescent="0.2">
      <c r="A97" s="171"/>
      <c r="B97" s="70"/>
      <c r="C97" s="173" t="s">
        <v>137</v>
      </c>
      <c r="D97" s="73" t="s">
        <v>138</v>
      </c>
      <c r="E97" s="73"/>
      <c r="F97" s="73"/>
      <c r="G97" s="73"/>
      <c r="H97" s="73"/>
      <c r="I97" s="73"/>
      <c r="J97" s="74"/>
      <c r="K97" s="20">
        <v>1329196.28</v>
      </c>
      <c r="L97" s="22">
        <v>0</v>
      </c>
      <c r="M97" s="41">
        <v>0</v>
      </c>
      <c r="N97" s="54">
        <f t="shared" si="21"/>
        <v>0</v>
      </c>
      <c r="P97" s="106"/>
      <c r="Q97" s="106"/>
      <c r="IH97" s="108"/>
      <c r="II97" s="108"/>
      <c r="IJ97" s="108"/>
      <c r="IK97" s="108"/>
      <c r="IL97" s="108"/>
      <c r="IM97" s="108"/>
    </row>
    <row r="98" spans="1:247" ht="15" customHeight="1" x14ac:dyDescent="0.2">
      <c r="A98" s="97"/>
      <c r="B98" s="170"/>
      <c r="C98" s="97" t="s">
        <v>139</v>
      </c>
      <c r="D98" s="131" t="s">
        <v>140</v>
      </c>
      <c r="E98" s="131"/>
      <c r="F98" s="131"/>
      <c r="G98" s="131"/>
      <c r="H98" s="131"/>
      <c r="I98" s="131"/>
      <c r="J98" s="131"/>
      <c r="K98" s="22">
        <v>225355.77</v>
      </c>
      <c r="L98" s="22">
        <v>417000</v>
      </c>
      <c r="M98" s="22">
        <v>417000</v>
      </c>
      <c r="N98" s="54">
        <f t="shared" si="21"/>
        <v>185.04074690432822</v>
      </c>
      <c r="P98" s="106"/>
      <c r="Q98" s="106"/>
      <c r="IH98" s="108"/>
      <c r="II98" s="108"/>
      <c r="IJ98" s="108"/>
      <c r="IK98" s="108"/>
      <c r="IL98" s="108"/>
      <c r="IM98" s="108"/>
    </row>
    <row r="99" spans="1:247" ht="15" customHeight="1" x14ac:dyDescent="0.2">
      <c r="A99" s="172"/>
      <c r="B99" s="71"/>
      <c r="C99" s="101" t="s">
        <v>141</v>
      </c>
      <c r="D99" s="66" t="s">
        <v>142</v>
      </c>
      <c r="E99" s="66"/>
      <c r="F99" s="66"/>
      <c r="G99" s="66"/>
      <c r="H99" s="66"/>
      <c r="I99" s="66"/>
      <c r="J99" s="67"/>
      <c r="K99" s="72">
        <v>0</v>
      </c>
      <c r="L99" s="22">
        <v>0</v>
      </c>
      <c r="M99" s="72">
        <v>0</v>
      </c>
      <c r="N99" s="54" t="str">
        <f t="shared" si="21"/>
        <v>-</v>
      </c>
      <c r="P99" s="106"/>
      <c r="Q99" s="106"/>
      <c r="IH99" s="108"/>
      <c r="II99" s="108"/>
      <c r="IJ99" s="108"/>
      <c r="IK99" s="108"/>
      <c r="IL99" s="108"/>
      <c r="IM99" s="108"/>
    </row>
    <row r="100" spans="1:247" ht="15" customHeight="1" x14ac:dyDescent="0.2">
      <c r="A100" s="162" t="s">
        <v>143</v>
      </c>
      <c r="B100" s="69"/>
      <c r="C100" s="285" t="s">
        <v>144</v>
      </c>
      <c r="D100" s="202"/>
      <c r="E100" s="202"/>
      <c r="F100" s="202"/>
      <c r="G100" s="202"/>
      <c r="H100" s="202"/>
      <c r="I100" s="202"/>
      <c r="J100" s="203"/>
      <c r="K100" s="61">
        <v>0</v>
      </c>
      <c r="L100" s="61">
        <v>3632.18999999994</v>
      </c>
      <c r="M100" s="61">
        <v>3632.18999999994</v>
      </c>
      <c r="N100" s="54" t="str">
        <f t="shared" si="21"/>
        <v>-</v>
      </c>
      <c r="P100" s="106"/>
      <c r="Q100" s="106"/>
      <c r="IH100" s="108"/>
      <c r="II100" s="108"/>
      <c r="IJ100" s="108"/>
      <c r="IK100" s="108"/>
      <c r="IL100" s="108"/>
      <c r="IM100" s="108"/>
    </row>
    <row r="101" spans="1:247" ht="15" customHeight="1" x14ac:dyDescent="0.2">
      <c r="A101" s="162"/>
      <c r="B101" s="59" t="s">
        <v>393</v>
      </c>
      <c r="C101" s="202" t="s">
        <v>394</v>
      </c>
      <c r="D101" s="202"/>
      <c r="E101" s="202"/>
      <c r="F101" s="202"/>
      <c r="G101" s="202"/>
      <c r="H101" s="202"/>
      <c r="I101" s="202"/>
      <c r="J101" s="203"/>
      <c r="K101" s="41">
        <v>1897.73</v>
      </c>
      <c r="L101" s="61">
        <v>0</v>
      </c>
      <c r="M101" s="41">
        <v>0</v>
      </c>
      <c r="N101" s="54">
        <f t="shared" si="21"/>
        <v>0</v>
      </c>
      <c r="P101" s="106"/>
      <c r="Q101" s="106"/>
      <c r="IH101" s="108"/>
      <c r="II101" s="108"/>
      <c r="IJ101" s="108"/>
      <c r="IK101" s="108"/>
      <c r="IL101" s="108"/>
      <c r="IM101" s="108"/>
    </row>
    <row r="102" spans="1:247" ht="15" customHeight="1" x14ac:dyDescent="0.2">
      <c r="A102" s="289" t="s">
        <v>145</v>
      </c>
      <c r="B102" s="290"/>
      <c r="C102" s="290"/>
      <c r="D102" s="290"/>
      <c r="E102" s="290"/>
      <c r="F102" s="290"/>
      <c r="G102" s="290"/>
      <c r="H102" s="290"/>
      <c r="I102" s="290"/>
      <c r="J102" s="291"/>
      <c r="K102" s="287">
        <f>K89+K96+K100</f>
        <v>3845476.6799999997</v>
      </c>
      <c r="L102" s="287">
        <f>L18+L57+L65+L79+L96+L100+L101</f>
        <v>3035027.19</v>
      </c>
      <c r="M102" s="287">
        <f>M18+M57+M65+M79+M96+M100+M101</f>
        <v>3035027.19</v>
      </c>
      <c r="N102" s="295">
        <f>IF(K102&gt;0,IF(L102/K102&gt;=100,"&gt;&gt;100",L102/K102*100),"-")</f>
        <v>78.924602658102714</v>
      </c>
      <c r="P102" s="106"/>
      <c r="Q102" s="106"/>
      <c r="IH102" s="108"/>
      <c r="II102" s="108"/>
      <c r="IJ102" s="108"/>
      <c r="IK102" s="108"/>
      <c r="IL102" s="108"/>
      <c r="IM102" s="108"/>
    </row>
    <row r="103" spans="1:247" ht="25.5" customHeight="1" thickBot="1" x14ac:dyDescent="0.25">
      <c r="A103" s="292"/>
      <c r="B103" s="293"/>
      <c r="C103" s="293"/>
      <c r="D103" s="293"/>
      <c r="E103" s="293"/>
      <c r="F103" s="293"/>
      <c r="G103" s="293"/>
      <c r="H103" s="293"/>
      <c r="I103" s="293"/>
      <c r="J103" s="294"/>
      <c r="K103" s="288"/>
      <c r="L103" s="288"/>
      <c r="M103" s="288"/>
      <c r="N103" s="296" t="str">
        <f>IF(K103&gt;0,IF(L103/K103&gt;=100,"&gt;&gt;100",L103/K103*100),"-")</f>
        <v>-</v>
      </c>
      <c r="IH103" s="108"/>
      <c r="II103" s="108"/>
      <c r="IJ103" s="108"/>
      <c r="IK103" s="108"/>
      <c r="IL103" s="108"/>
      <c r="IM103" s="108"/>
    </row>
    <row r="104" spans="1:247" ht="11.25" customHeight="1" x14ac:dyDescent="0.2">
      <c r="A104" s="233" t="s">
        <v>146</v>
      </c>
      <c r="B104" s="234"/>
      <c r="C104" s="234"/>
      <c r="D104" s="234"/>
      <c r="E104" s="234"/>
      <c r="F104" s="234"/>
      <c r="G104" s="234"/>
      <c r="H104" s="234"/>
      <c r="I104" s="234"/>
      <c r="J104" s="235"/>
      <c r="K104" s="231" t="s">
        <v>413</v>
      </c>
      <c r="L104" s="231" t="s">
        <v>401</v>
      </c>
      <c r="M104" s="231" t="s">
        <v>411</v>
      </c>
      <c r="N104" s="208" t="s">
        <v>3</v>
      </c>
      <c r="P104" s="106"/>
      <c r="IH104" s="108"/>
      <c r="II104" s="108"/>
      <c r="IJ104" s="108"/>
      <c r="IK104" s="108"/>
      <c r="IL104" s="108"/>
      <c r="IM104" s="108"/>
    </row>
    <row r="105" spans="1:247" ht="27" customHeight="1" x14ac:dyDescent="0.2">
      <c r="A105" s="236"/>
      <c r="B105" s="237"/>
      <c r="C105" s="237"/>
      <c r="D105" s="237"/>
      <c r="E105" s="237"/>
      <c r="F105" s="237"/>
      <c r="G105" s="237"/>
      <c r="H105" s="237"/>
      <c r="I105" s="237"/>
      <c r="J105" s="238"/>
      <c r="K105" s="232"/>
      <c r="L105" s="232"/>
      <c r="M105" s="232"/>
      <c r="N105" s="209"/>
      <c r="Q105" s="106"/>
      <c r="IH105" s="108"/>
      <c r="II105" s="108"/>
      <c r="IJ105" s="108"/>
      <c r="IK105" s="108"/>
      <c r="IL105" s="108"/>
      <c r="IM105" s="108"/>
    </row>
    <row r="106" spans="1:247" ht="15" customHeight="1" x14ac:dyDescent="0.2">
      <c r="A106" s="261" t="s">
        <v>4</v>
      </c>
      <c r="B106" s="262"/>
      <c r="C106" s="262"/>
      <c r="D106" s="262"/>
      <c r="E106" s="262"/>
      <c r="F106" s="262"/>
      <c r="G106" s="262"/>
      <c r="H106" s="262"/>
      <c r="I106" s="262"/>
      <c r="J106" s="262"/>
      <c r="K106" s="36" t="s">
        <v>5</v>
      </c>
      <c r="L106" s="36" t="s">
        <v>5</v>
      </c>
      <c r="M106" s="36" t="s">
        <v>6</v>
      </c>
      <c r="N106" s="37" t="s">
        <v>375</v>
      </c>
      <c r="P106" s="106"/>
      <c r="Q106" s="106"/>
      <c r="IH106" s="108"/>
      <c r="II106" s="108"/>
      <c r="IJ106" s="108"/>
      <c r="IK106" s="108"/>
      <c r="IL106" s="108"/>
      <c r="IM106" s="108"/>
    </row>
    <row r="107" spans="1:247" ht="15" customHeight="1" x14ac:dyDescent="0.2">
      <c r="A107" s="160">
        <v>4</v>
      </c>
      <c r="B107" s="311" t="s">
        <v>147</v>
      </c>
      <c r="C107" s="311"/>
      <c r="D107" s="311"/>
      <c r="E107" s="311"/>
      <c r="F107" s="311"/>
      <c r="G107" s="311"/>
      <c r="H107" s="311"/>
      <c r="I107" s="311"/>
      <c r="J107" s="312"/>
      <c r="K107" s="24">
        <f>K108+K125+K202+K203+K214+K222</f>
        <v>2607647.94</v>
      </c>
      <c r="L107" s="24">
        <f>L108+L125+L202+L203+L214+L222</f>
        <v>2319887.81</v>
      </c>
      <c r="M107" s="24">
        <f>M108+M125+M202+M203+M214+M222</f>
        <v>2319887.81</v>
      </c>
      <c r="N107" s="31">
        <f t="shared" ref="N107:N146" si="30">IF(K107&gt;0,IF(M107/K107&gt;=100,"&gt;&gt;100",M107/K107*100),"-")</f>
        <v>88.964763011681711</v>
      </c>
      <c r="P107" s="106"/>
      <c r="Q107" s="106"/>
      <c r="IH107" s="108"/>
      <c r="II107" s="108"/>
      <c r="IJ107" s="108"/>
      <c r="IK107" s="108"/>
      <c r="IL107" s="108"/>
      <c r="IM107" s="108"/>
    </row>
    <row r="108" spans="1:247" ht="15" customHeight="1" x14ac:dyDescent="0.2">
      <c r="A108" s="155"/>
      <c r="B108" s="13">
        <v>41</v>
      </c>
      <c r="C108" s="214" t="s">
        <v>148</v>
      </c>
      <c r="D108" s="214"/>
      <c r="E108" s="214"/>
      <c r="F108" s="214"/>
      <c r="G108" s="214"/>
      <c r="H108" s="214"/>
      <c r="I108" s="214"/>
      <c r="J108" s="215"/>
      <c r="K108" s="25">
        <f>K109+K114+K122</f>
        <v>953271.66</v>
      </c>
      <c r="L108" s="25">
        <f>L109+L114+L122</f>
        <v>971213.55999999994</v>
      </c>
      <c r="M108" s="25">
        <f>M109+M114+M122</f>
        <v>971213.55999999994</v>
      </c>
      <c r="N108" s="31">
        <f t="shared" si="30"/>
        <v>101.88213924244846</v>
      </c>
      <c r="P108" s="106"/>
      <c r="Q108" s="106"/>
      <c r="IH108" s="108"/>
      <c r="II108" s="108"/>
      <c r="IJ108" s="108"/>
      <c r="IK108" s="108"/>
      <c r="IL108" s="108"/>
      <c r="IM108" s="108"/>
    </row>
    <row r="109" spans="1:247" ht="15" customHeight="1" x14ac:dyDescent="0.2">
      <c r="A109" s="155"/>
      <c r="B109" s="14"/>
      <c r="C109" s="15">
        <v>411</v>
      </c>
      <c r="D109" s="214" t="s">
        <v>149</v>
      </c>
      <c r="E109" s="214"/>
      <c r="F109" s="214"/>
      <c r="G109" s="214"/>
      <c r="H109" s="214"/>
      <c r="I109" s="214"/>
      <c r="J109" s="215"/>
      <c r="K109" s="25">
        <f>K110+K111+K112+K113</f>
        <v>795667.96</v>
      </c>
      <c r="L109" s="25">
        <f>L110+L111+L112+L113</f>
        <v>811731.46</v>
      </c>
      <c r="M109" s="25">
        <f>M110+M111+M112+M113</f>
        <v>811731.46</v>
      </c>
      <c r="N109" s="31">
        <f t="shared" si="30"/>
        <v>102.01886978080657</v>
      </c>
      <c r="P109" s="106"/>
      <c r="Q109" s="106"/>
      <c r="IH109" s="108"/>
      <c r="II109" s="108"/>
      <c r="IJ109" s="108"/>
      <c r="IK109" s="108"/>
      <c r="IL109" s="108"/>
      <c r="IM109" s="108"/>
    </row>
    <row r="110" spans="1:247" ht="15" customHeight="1" x14ac:dyDescent="0.2">
      <c r="A110" s="155"/>
      <c r="B110" s="14"/>
      <c r="C110" s="16"/>
      <c r="D110" s="15">
        <v>4111</v>
      </c>
      <c r="E110" s="214" t="s">
        <v>150</v>
      </c>
      <c r="F110" s="214"/>
      <c r="G110" s="214"/>
      <c r="H110" s="214"/>
      <c r="I110" s="214"/>
      <c r="J110" s="215"/>
      <c r="K110" s="25">
        <v>795667.96</v>
      </c>
      <c r="L110" s="25">
        <v>811731.46</v>
      </c>
      <c r="M110" s="25">
        <v>811731.46</v>
      </c>
      <c r="N110" s="31">
        <f t="shared" si="30"/>
        <v>102.01886978080657</v>
      </c>
      <c r="P110" s="106"/>
      <c r="Q110" s="106"/>
      <c r="IH110" s="108"/>
      <c r="II110" s="108"/>
      <c r="IJ110" s="108"/>
      <c r="IK110" s="108"/>
      <c r="IL110" s="108"/>
      <c r="IM110" s="108"/>
    </row>
    <row r="111" spans="1:247" ht="15" customHeight="1" x14ac:dyDescent="0.2">
      <c r="A111" s="155"/>
      <c r="B111" s="14"/>
      <c r="C111" s="16"/>
      <c r="D111" s="15">
        <v>4112</v>
      </c>
      <c r="E111" s="215" t="s">
        <v>151</v>
      </c>
      <c r="F111" s="220"/>
      <c r="G111" s="220"/>
      <c r="H111" s="220"/>
      <c r="I111" s="220"/>
      <c r="J111" s="220"/>
      <c r="K111" s="25">
        <v>0</v>
      </c>
      <c r="L111" s="25">
        <v>0</v>
      </c>
      <c r="M111" s="25">
        <v>0</v>
      </c>
      <c r="N111" s="31" t="str">
        <f t="shared" si="30"/>
        <v>-</v>
      </c>
      <c r="P111" s="106"/>
      <c r="Q111" s="106"/>
      <c r="IH111" s="108"/>
      <c r="II111" s="108"/>
      <c r="IJ111" s="108"/>
      <c r="IK111" s="108"/>
      <c r="IL111" s="108"/>
      <c r="IM111" s="108"/>
    </row>
    <row r="112" spans="1:247" ht="15" customHeight="1" x14ac:dyDescent="0.2">
      <c r="A112" s="155"/>
      <c r="B112" s="14"/>
      <c r="C112" s="16"/>
      <c r="D112" s="15">
        <v>4113</v>
      </c>
      <c r="E112" s="214" t="s">
        <v>152</v>
      </c>
      <c r="F112" s="214"/>
      <c r="G112" s="214"/>
      <c r="H112" s="214"/>
      <c r="I112" s="214"/>
      <c r="J112" s="215"/>
      <c r="K112" s="25">
        <v>0</v>
      </c>
      <c r="L112" s="25">
        <v>0</v>
      </c>
      <c r="M112" s="25">
        <v>0</v>
      </c>
      <c r="N112" s="31" t="str">
        <f t="shared" si="30"/>
        <v>-</v>
      </c>
      <c r="P112" s="106"/>
      <c r="Q112" s="106"/>
      <c r="IH112" s="108"/>
      <c r="II112" s="108"/>
      <c r="IJ112" s="108"/>
      <c r="IK112" s="108"/>
      <c r="IL112" s="108"/>
      <c r="IM112" s="108"/>
    </row>
    <row r="113" spans="1:247" ht="15" customHeight="1" x14ac:dyDescent="0.2">
      <c r="A113" s="155"/>
      <c r="B113" s="14"/>
      <c r="C113" s="16"/>
      <c r="D113" s="15">
        <v>4114</v>
      </c>
      <c r="E113" s="215" t="s">
        <v>153</v>
      </c>
      <c r="F113" s="220"/>
      <c r="G113" s="220"/>
      <c r="H113" s="220"/>
      <c r="I113" s="220"/>
      <c r="J113" s="220"/>
      <c r="K113" s="25">
        <v>0</v>
      </c>
      <c r="L113" s="25">
        <v>0</v>
      </c>
      <c r="M113" s="25">
        <v>0</v>
      </c>
      <c r="N113" s="31" t="str">
        <f t="shared" si="30"/>
        <v>-</v>
      </c>
      <c r="P113" s="106"/>
      <c r="Q113" s="106"/>
      <c r="IH113" s="108"/>
      <c r="II113" s="108"/>
      <c r="IJ113" s="108"/>
      <c r="IK113" s="108"/>
      <c r="IL113" s="108"/>
      <c r="IM113" s="108"/>
    </row>
    <row r="114" spans="1:247" ht="15" customHeight="1" x14ac:dyDescent="0.2">
      <c r="A114" s="155"/>
      <c r="B114" s="14"/>
      <c r="C114" s="15">
        <v>412</v>
      </c>
      <c r="D114" s="214" t="s">
        <v>154</v>
      </c>
      <c r="E114" s="214"/>
      <c r="F114" s="214"/>
      <c r="G114" s="214"/>
      <c r="H114" s="214"/>
      <c r="I114" s="214"/>
      <c r="J114" s="215"/>
      <c r="K114" s="25">
        <f t="shared" ref="K114" si="31">K115+K116+K117+K118+K119+K120+K121</f>
        <v>24072.17</v>
      </c>
      <c r="L114" s="25">
        <f t="shared" ref="L114" si="32">L115+L116+L117+L118+L119+L120+L121</f>
        <v>23300</v>
      </c>
      <c r="M114" s="25">
        <f t="shared" ref="M114" si="33">M115+M116+M117+M118+M119+M120+M121</f>
        <v>23300</v>
      </c>
      <c r="N114" s="31">
        <f t="shared" si="30"/>
        <v>96.792270908688337</v>
      </c>
      <c r="P114" s="106"/>
      <c r="Q114" s="106"/>
      <c r="IH114" s="108"/>
      <c r="II114" s="108"/>
      <c r="IJ114" s="108"/>
      <c r="IK114" s="108"/>
      <c r="IL114" s="108"/>
      <c r="IM114" s="108"/>
    </row>
    <row r="115" spans="1:247" ht="15" customHeight="1" x14ac:dyDescent="0.2">
      <c r="A115" s="155"/>
      <c r="B115" s="14"/>
      <c r="C115" s="16"/>
      <c r="D115" s="15">
        <v>4121</v>
      </c>
      <c r="E115" s="214" t="s">
        <v>155</v>
      </c>
      <c r="F115" s="214"/>
      <c r="G115" s="214"/>
      <c r="H115" s="214"/>
      <c r="I115" s="214"/>
      <c r="J115" s="215"/>
      <c r="K115" s="25">
        <v>0</v>
      </c>
      <c r="L115" s="25">
        <v>0</v>
      </c>
      <c r="M115" s="25">
        <v>0</v>
      </c>
      <c r="N115" s="31" t="str">
        <f t="shared" si="30"/>
        <v>-</v>
      </c>
      <c r="P115" s="106"/>
      <c r="Q115" s="106"/>
      <c r="IH115" s="108"/>
      <c r="II115" s="108"/>
      <c r="IJ115" s="108"/>
      <c r="IK115" s="108"/>
      <c r="IL115" s="108"/>
      <c r="IM115" s="108"/>
    </row>
    <row r="116" spans="1:247" ht="15" customHeight="1" x14ac:dyDescent="0.2">
      <c r="A116" s="155"/>
      <c r="B116" s="14"/>
      <c r="C116" s="16"/>
      <c r="D116" s="15">
        <v>4122</v>
      </c>
      <c r="E116" s="214" t="s">
        <v>156</v>
      </c>
      <c r="F116" s="214"/>
      <c r="G116" s="214"/>
      <c r="H116" s="214"/>
      <c r="I116" s="214"/>
      <c r="J116" s="215"/>
      <c r="K116" s="176">
        <v>22872.17</v>
      </c>
      <c r="L116" s="25">
        <v>23000</v>
      </c>
      <c r="M116" s="25">
        <v>23000</v>
      </c>
      <c r="N116" s="31">
        <f t="shared" si="30"/>
        <v>100.55888881553435</v>
      </c>
      <c r="P116" s="106"/>
      <c r="Q116" s="106"/>
      <c r="IH116" s="108"/>
      <c r="II116" s="108"/>
      <c r="IJ116" s="108"/>
      <c r="IK116" s="108"/>
      <c r="IL116" s="108"/>
      <c r="IM116" s="108"/>
    </row>
    <row r="117" spans="1:247" ht="15" customHeight="1" x14ac:dyDescent="0.2">
      <c r="A117" s="155"/>
      <c r="B117" s="14"/>
      <c r="C117" s="16"/>
      <c r="D117" s="15">
        <v>4123</v>
      </c>
      <c r="E117" s="214" t="s">
        <v>157</v>
      </c>
      <c r="F117" s="214"/>
      <c r="G117" s="214"/>
      <c r="H117" s="214"/>
      <c r="I117" s="214"/>
      <c r="J117" s="215"/>
      <c r="K117" s="25">
        <v>300</v>
      </c>
      <c r="L117" s="25">
        <v>300</v>
      </c>
      <c r="M117" s="25">
        <v>300</v>
      </c>
      <c r="N117" s="31">
        <f t="shared" si="30"/>
        <v>100</v>
      </c>
      <c r="P117" s="106"/>
      <c r="Q117" s="106"/>
      <c r="IH117" s="108"/>
      <c r="II117" s="108"/>
      <c r="IJ117" s="108"/>
      <c r="IK117" s="108"/>
      <c r="IL117" s="108"/>
      <c r="IM117" s="108"/>
    </row>
    <row r="118" spans="1:247" ht="15" customHeight="1" x14ac:dyDescent="0.2">
      <c r="A118" s="156"/>
      <c r="B118" s="38"/>
      <c r="C118" s="48"/>
      <c r="D118" s="39">
        <v>4124</v>
      </c>
      <c r="E118" s="216" t="s">
        <v>158</v>
      </c>
      <c r="F118" s="216"/>
      <c r="G118" s="216"/>
      <c r="H118" s="216"/>
      <c r="I118" s="216"/>
      <c r="J118" s="217"/>
      <c r="K118" s="40">
        <v>0</v>
      </c>
      <c r="L118" s="40">
        <v>0</v>
      </c>
      <c r="M118" s="40">
        <v>0</v>
      </c>
      <c r="N118" s="31" t="str">
        <f t="shared" si="30"/>
        <v>-</v>
      </c>
      <c r="P118" s="106"/>
      <c r="Q118" s="106"/>
      <c r="IH118" s="108"/>
      <c r="II118" s="108"/>
      <c r="IJ118" s="108"/>
      <c r="IK118" s="108"/>
      <c r="IL118" s="108"/>
      <c r="IM118" s="108"/>
    </row>
    <row r="119" spans="1:247" ht="15" customHeight="1" x14ac:dyDescent="0.2">
      <c r="A119" s="155"/>
      <c r="B119" s="14"/>
      <c r="C119" s="16"/>
      <c r="D119" s="15">
        <v>4125</v>
      </c>
      <c r="E119" s="214" t="s">
        <v>159</v>
      </c>
      <c r="F119" s="214"/>
      <c r="G119" s="214"/>
      <c r="H119" s="214"/>
      <c r="I119" s="214"/>
      <c r="J119" s="215"/>
      <c r="K119" s="25">
        <v>0</v>
      </c>
      <c r="L119" s="40">
        <v>0</v>
      </c>
      <c r="M119" s="40">
        <v>0</v>
      </c>
      <c r="N119" s="31" t="str">
        <f t="shared" si="30"/>
        <v>-</v>
      </c>
      <c r="P119" s="106"/>
      <c r="Q119" s="106"/>
      <c r="IH119" s="108"/>
      <c r="II119" s="108"/>
      <c r="IJ119" s="108"/>
      <c r="IK119" s="108"/>
      <c r="IL119" s="108"/>
      <c r="IM119" s="108"/>
    </row>
    <row r="120" spans="1:247" ht="15" customHeight="1" x14ac:dyDescent="0.2">
      <c r="A120" s="155"/>
      <c r="B120" s="14"/>
      <c r="C120" s="16"/>
      <c r="D120" s="15">
        <v>4126</v>
      </c>
      <c r="E120" s="214" t="s">
        <v>160</v>
      </c>
      <c r="F120" s="214"/>
      <c r="G120" s="214"/>
      <c r="H120" s="214"/>
      <c r="I120" s="214"/>
      <c r="J120" s="215"/>
      <c r="K120" s="25">
        <v>900</v>
      </c>
      <c r="L120" s="40">
        <v>0</v>
      </c>
      <c r="M120" s="40">
        <v>0</v>
      </c>
      <c r="N120" s="31">
        <f t="shared" si="30"/>
        <v>0</v>
      </c>
      <c r="P120" s="106"/>
      <c r="Q120" s="106"/>
      <c r="IH120" s="108"/>
      <c r="II120" s="108"/>
      <c r="IJ120" s="108"/>
      <c r="IK120" s="108"/>
      <c r="IL120" s="108"/>
      <c r="IM120" s="108"/>
    </row>
    <row r="121" spans="1:247" ht="15" customHeight="1" x14ac:dyDescent="0.2">
      <c r="A121" s="155"/>
      <c r="B121" s="14"/>
      <c r="C121" s="16"/>
      <c r="D121" s="15">
        <v>4127</v>
      </c>
      <c r="E121" s="214" t="s">
        <v>161</v>
      </c>
      <c r="F121" s="214"/>
      <c r="G121" s="214"/>
      <c r="H121" s="214"/>
      <c r="I121" s="214"/>
      <c r="J121" s="215"/>
      <c r="K121" s="25">
        <v>0</v>
      </c>
      <c r="L121" s="40">
        <v>0</v>
      </c>
      <c r="M121" s="40">
        <v>0</v>
      </c>
      <c r="N121" s="31" t="str">
        <f t="shared" si="30"/>
        <v>-</v>
      </c>
      <c r="P121" s="106"/>
      <c r="Q121" s="106"/>
      <c r="IH121" s="108"/>
      <c r="II121" s="108"/>
      <c r="IJ121" s="108"/>
      <c r="IK121" s="108"/>
      <c r="IL121" s="108"/>
      <c r="IM121" s="108"/>
    </row>
    <row r="122" spans="1:247" ht="15" customHeight="1" x14ac:dyDescent="0.2">
      <c r="A122" s="155"/>
      <c r="B122" s="14"/>
      <c r="C122" s="15">
        <v>413</v>
      </c>
      <c r="D122" s="214" t="s">
        <v>162</v>
      </c>
      <c r="E122" s="214"/>
      <c r="F122" s="214"/>
      <c r="G122" s="214"/>
      <c r="H122" s="214"/>
      <c r="I122" s="214"/>
      <c r="J122" s="215"/>
      <c r="K122" s="25">
        <f t="shared" ref="K122" si="34">K123+K124</f>
        <v>133531.53</v>
      </c>
      <c r="L122" s="25">
        <f t="shared" ref="L122" si="35">L123+L124</f>
        <v>136182.1</v>
      </c>
      <c r="M122" s="25">
        <f t="shared" ref="M122" si="36">M123+M124</f>
        <v>136182.1</v>
      </c>
      <c r="N122" s="31">
        <f t="shared" si="30"/>
        <v>101.98497688149008</v>
      </c>
      <c r="P122" s="106"/>
      <c r="Q122" s="106"/>
      <c r="IH122" s="108"/>
      <c r="II122" s="108"/>
      <c r="IJ122" s="108"/>
      <c r="IK122" s="108"/>
      <c r="IL122" s="108"/>
      <c r="IM122" s="108"/>
    </row>
    <row r="123" spans="1:247" ht="15" customHeight="1" x14ac:dyDescent="0.2">
      <c r="A123" s="155"/>
      <c r="B123" s="14"/>
      <c r="C123" s="16"/>
      <c r="D123" s="15">
        <v>4131</v>
      </c>
      <c r="E123" s="214" t="s">
        <v>163</v>
      </c>
      <c r="F123" s="214"/>
      <c r="G123" s="214"/>
      <c r="H123" s="214"/>
      <c r="I123" s="214"/>
      <c r="J123" s="215"/>
      <c r="K123" s="25">
        <v>131285.53</v>
      </c>
      <c r="L123" s="25">
        <v>133936.1</v>
      </c>
      <c r="M123" s="25">
        <v>133936.1</v>
      </c>
      <c r="N123" s="31">
        <f t="shared" si="30"/>
        <v>102.01893536934345</v>
      </c>
      <c r="P123" s="106"/>
      <c r="Q123" s="106"/>
      <c r="IH123" s="108"/>
      <c r="II123" s="108"/>
      <c r="IJ123" s="108"/>
      <c r="IK123" s="108"/>
      <c r="IL123" s="108"/>
      <c r="IM123" s="108"/>
    </row>
    <row r="124" spans="1:247" ht="15" customHeight="1" x14ac:dyDescent="0.2">
      <c r="A124" s="155"/>
      <c r="B124" s="14"/>
      <c r="C124" s="16"/>
      <c r="D124" s="15">
        <v>4132</v>
      </c>
      <c r="E124" s="214" t="s">
        <v>164</v>
      </c>
      <c r="F124" s="214"/>
      <c r="G124" s="214"/>
      <c r="H124" s="214"/>
      <c r="I124" s="214"/>
      <c r="J124" s="215"/>
      <c r="K124" s="25">
        <v>2246</v>
      </c>
      <c r="L124" s="25">
        <v>2246</v>
      </c>
      <c r="M124" s="25">
        <v>2246</v>
      </c>
      <c r="N124" s="31">
        <f t="shared" si="30"/>
        <v>100</v>
      </c>
      <c r="P124" s="106"/>
      <c r="Q124" s="106"/>
      <c r="IH124" s="108"/>
      <c r="II124" s="108"/>
      <c r="IJ124" s="108"/>
      <c r="IK124" s="108"/>
      <c r="IL124" s="108"/>
      <c r="IM124" s="108"/>
    </row>
    <row r="125" spans="1:247" ht="15" customHeight="1" x14ac:dyDescent="0.2">
      <c r="A125" s="155"/>
      <c r="B125" s="13">
        <v>42</v>
      </c>
      <c r="C125" s="214" t="s">
        <v>165</v>
      </c>
      <c r="D125" s="214"/>
      <c r="E125" s="214"/>
      <c r="F125" s="214"/>
      <c r="G125" s="214"/>
      <c r="H125" s="214"/>
      <c r="I125" s="214"/>
      <c r="J125" s="215"/>
      <c r="K125" s="25">
        <f>K126+K130+K135+K140+K149+K188+K196</f>
        <v>1155210.1300000001</v>
      </c>
      <c r="L125" s="25">
        <f>L126+L130+L135+L140+L149+L188+L196</f>
        <v>938374.25000000012</v>
      </c>
      <c r="M125" s="25">
        <f>M126+M130+M135+M140+M149+M188+M196</f>
        <v>938374.25000000012</v>
      </c>
      <c r="N125" s="31">
        <f t="shared" si="30"/>
        <v>81.229745622123318</v>
      </c>
      <c r="P125" s="106"/>
      <c r="Q125" s="106"/>
      <c r="IH125" s="108"/>
      <c r="II125" s="108"/>
      <c r="IJ125" s="108"/>
      <c r="IK125" s="108"/>
      <c r="IL125" s="108"/>
      <c r="IM125" s="108"/>
    </row>
    <row r="126" spans="1:247" ht="15" customHeight="1" x14ac:dyDescent="0.2">
      <c r="A126" s="155"/>
      <c r="B126" s="14"/>
      <c r="C126" s="15">
        <v>421</v>
      </c>
      <c r="D126" s="214" t="s">
        <v>166</v>
      </c>
      <c r="E126" s="214"/>
      <c r="F126" s="214"/>
      <c r="G126" s="214"/>
      <c r="H126" s="214"/>
      <c r="I126" s="214"/>
      <c r="J126" s="215"/>
      <c r="K126" s="25">
        <f>K127+K128+K129</f>
        <v>14511.059999999998</v>
      </c>
      <c r="L126" s="25">
        <f>L127+L128+L129</f>
        <v>17706.400000000001</v>
      </c>
      <c r="M126" s="25">
        <f>M127+M128+M129</f>
        <v>17706.400000000001</v>
      </c>
      <c r="N126" s="31">
        <f t="shared" si="30"/>
        <v>122.020031617263</v>
      </c>
      <c r="P126" s="106"/>
      <c r="Q126" s="106"/>
      <c r="IH126" s="108"/>
      <c r="II126" s="108"/>
      <c r="IJ126" s="108"/>
      <c r="IK126" s="108"/>
      <c r="IL126" s="108"/>
      <c r="IM126" s="108"/>
    </row>
    <row r="127" spans="1:247" ht="15" customHeight="1" x14ac:dyDescent="0.2">
      <c r="A127" s="155"/>
      <c r="B127" s="14"/>
      <c r="C127" s="15"/>
      <c r="D127" s="15">
        <v>4211</v>
      </c>
      <c r="E127" s="214" t="s">
        <v>167</v>
      </c>
      <c r="F127" s="214"/>
      <c r="G127" s="214"/>
      <c r="H127" s="214"/>
      <c r="I127" s="214"/>
      <c r="J127" s="215"/>
      <c r="K127" s="25">
        <v>11006.38</v>
      </c>
      <c r="L127" s="25">
        <v>9900</v>
      </c>
      <c r="M127" s="25">
        <v>9900</v>
      </c>
      <c r="N127" s="31">
        <f t="shared" si="30"/>
        <v>89.947830258450097</v>
      </c>
      <c r="P127" s="106"/>
      <c r="Q127" s="106"/>
      <c r="IH127" s="108"/>
      <c r="II127" s="108"/>
      <c r="IJ127" s="108"/>
      <c r="IK127" s="108"/>
      <c r="IL127" s="108"/>
      <c r="IM127" s="108"/>
    </row>
    <row r="128" spans="1:247" ht="15" customHeight="1" x14ac:dyDescent="0.2">
      <c r="A128" s="155"/>
      <c r="B128" s="14"/>
      <c r="C128" s="15"/>
      <c r="D128" s="15">
        <v>4212</v>
      </c>
      <c r="E128" s="214" t="s">
        <v>168</v>
      </c>
      <c r="F128" s="214"/>
      <c r="G128" s="214"/>
      <c r="H128" s="214"/>
      <c r="I128" s="214"/>
      <c r="J128" s="215"/>
      <c r="K128" s="25">
        <v>1014.39</v>
      </c>
      <c r="L128" s="25">
        <v>806.4</v>
      </c>
      <c r="M128" s="25">
        <v>806.4</v>
      </c>
      <c r="N128" s="31">
        <f t="shared" si="30"/>
        <v>79.49605181439091</v>
      </c>
      <c r="P128" s="106"/>
      <c r="Q128" s="106"/>
      <c r="IH128" s="108"/>
      <c r="II128" s="108"/>
      <c r="IJ128" s="108"/>
      <c r="IK128" s="108"/>
      <c r="IL128" s="108"/>
      <c r="IM128" s="108"/>
    </row>
    <row r="129" spans="1:247" ht="15" customHeight="1" x14ac:dyDescent="0.2">
      <c r="A129" s="155"/>
      <c r="B129" s="14"/>
      <c r="C129" s="15"/>
      <c r="D129" s="15">
        <v>4213</v>
      </c>
      <c r="E129" s="214" t="s">
        <v>169</v>
      </c>
      <c r="F129" s="214"/>
      <c r="G129" s="214"/>
      <c r="H129" s="214"/>
      <c r="I129" s="214"/>
      <c r="J129" s="215"/>
      <c r="K129" s="25">
        <v>2490.29</v>
      </c>
      <c r="L129" s="25">
        <v>7000</v>
      </c>
      <c r="M129" s="25">
        <v>7000</v>
      </c>
      <c r="N129" s="31">
        <f t="shared" si="30"/>
        <v>281.09176039738344</v>
      </c>
      <c r="P129" s="106"/>
      <c r="Q129" s="106"/>
      <c r="IH129" s="108"/>
      <c r="II129" s="108"/>
      <c r="IJ129" s="108"/>
      <c r="IK129" s="108"/>
      <c r="IL129" s="108"/>
      <c r="IM129" s="108"/>
    </row>
    <row r="130" spans="1:247" ht="15" customHeight="1" x14ac:dyDescent="0.2">
      <c r="A130" s="155"/>
      <c r="B130" s="14"/>
      <c r="C130" s="15">
        <v>422</v>
      </c>
      <c r="D130" s="214" t="s">
        <v>397</v>
      </c>
      <c r="E130" s="214"/>
      <c r="F130" s="214"/>
      <c r="G130" s="214"/>
      <c r="H130" s="214"/>
      <c r="I130" s="214"/>
      <c r="J130" s="215"/>
      <c r="K130" s="25">
        <f t="shared" ref="K130" si="37">K131+K132+K133+K134</f>
        <v>19200.53</v>
      </c>
      <c r="L130" s="25">
        <f t="shared" ref="L130:M130" si="38">L131+L132+L133+L134</f>
        <v>18000</v>
      </c>
      <c r="M130" s="25">
        <f t="shared" si="38"/>
        <v>18000</v>
      </c>
      <c r="N130" s="31">
        <f t="shared" si="30"/>
        <v>93.74741218080959</v>
      </c>
      <c r="P130" s="106"/>
      <c r="Q130" s="106"/>
      <c r="IH130" s="108"/>
      <c r="II130" s="108"/>
      <c r="IJ130" s="108"/>
      <c r="IK130" s="108"/>
      <c r="IL130" s="108"/>
      <c r="IM130" s="108"/>
    </row>
    <row r="131" spans="1:247" ht="15" customHeight="1" x14ac:dyDescent="0.2">
      <c r="A131" s="156"/>
      <c r="B131" s="38"/>
      <c r="C131" s="39"/>
      <c r="D131" s="39">
        <v>4221</v>
      </c>
      <c r="E131" s="217" t="s">
        <v>387</v>
      </c>
      <c r="F131" s="246"/>
      <c r="G131" s="246"/>
      <c r="H131" s="246"/>
      <c r="I131" s="246"/>
      <c r="J131" s="246"/>
      <c r="K131" s="40">
        <v>19200.53</v>
      </c>
      <c r="L131" s="40">
        <v>18000</v>
      </c>
      <c r="M131" s="40">
        <v>18000</v>
      </c>
      <c r="N131" s="31">
        <f t="shared" si="30"/>
        <v>93.74741218080959</v>
      </c>
      <c r="P131" s="106"/>
      <c r="Q131" s="106"/>
      <c r="IH131" s="108"/>
      <c r="II131" s="108"/>
      <c r="IJ131" s="108"/>
      <c r="IK131" s="108"/>
      <c r="IL131" s="108"/>
      <c r="IM131" s="108"/>
    </row>
    <row r="132" spans="1:247" ht="15" customHeight="1" x14ac:dyDescent="0.2">
      <c r="A132" s="156"/>
      <c r="B132" s="38"/>
      <c r="C132" s="39"/>
      <c r="D132" s="39">
        <v>4222</v>
      </c>
      <c r="E132" s="217" t="s">
        <v>171</v>
      </c>
      <c r="F132" s="246"/>
      <c r="G132" s="246"/>
      <c r="H132" s="246"/>
      <c r="I132" s="246"/>
      <c r="J132" s="246"/>
      <c r="K132" s="40">
        <v>0</v>
      </c>
      <c r="L132" s="40">
        <v>0</v>
      </c>
      <c r="M132" s="40">
        <v>0</v>
      </c>
      <c r="N132" s="31" t="str">
        <f t="shared" si="30"/>
        <v>-</v>
      </c>
      <c r="P132" s="106"/>
      <c r="Q132" s="106"/>
      <c r="IH132" s="108"/>
      <c r="II132" s="108"/>
      <c r="IJ132" s="108"/>
      <c r="IK132" s="108"/>
      <c r="IL132" s="108"/>
      <c r="IM132" s="108"/>
    </row>
    <row r="133" spans="1:247" ht="15" customHeight="1" x14ac:dyDescent="0.2">
      <c r="A133" s="155"/>
      <c r="B133" s="14"/>
      <c r="C133" s="15"/>
      <c r="D133" s="15">
        <v>4223</v>
      </c>
      <c r="E133" s="215" t="s">
        <v>172</v>
      </c>
      <c r="F133" s="220"/>
      <c r="G133" s="220"/>
      <c r="H133" s="220"/>
      <c r="I133" s="220"/>
      <c r="J133" s="220"/>
      <c r="K133" s="25">
        <v>0</v>
      </c>
      <c r="L133" s="25">
        <v>0</v>
      </c>
      <c r="M133" s="25">
        <v>0</v>
      </c>
      <c r="N133" s="31" t="str">
        <f t="shared" si="30"/>
        <v>-</v>
      </c>
      <c r="P133" s="106"/>
      <c r="Q133" s="106"/>
      <c r="IH133" s="108"/>
      <c r="II133" s="108"/>
      <c r="IJ133" s="108"/>
      <c r="IK133" s="108"/>
      <c r="IL133" s="108"/>
      <c r="IM133" s="108"/>
    </row>
    <row r="134" spans="1:247" ht="15" customHeight="1" x14ac:dyDescent="0.2">
      <c r="A134" s="156"/>
      <c r="B134" s="38"/>
      <c r="C134" s="39"/>
      <c r="D134" s="39">
        <v>4224</v>
      </c>
      <c r="E134" s="217" t="s">
        <v>173</v>
      </c>
      <c r="F134" s="246"/>
      <c r="G134" s="246"/>
      <c r="H134" s="246"/>
      <c r="I134" s="246"/>
      <c r="J134" s="246"/>
      <c r="K134" s="40">
        <v>0</v>
      </c>
      <c r="L134" s="25">
        <v>0</v>
      </c>
      <c r="M134" s="25">
        <v>0</v>
      </c>
      <c r="N134" s="31" t="str">
        <f t="shared" si="30"/>
        <v>-</v>
      </c>
      <c r="P134" s="106"/>
      <c r="Q134" s="106"/>
      <c r="IK134" s="108"/>
      <c r="IL134" s="108"/>
      <c r="IM134" s="108"/>
    </row>
    <row r="135" spans="1:247" ht="15" customHeight="1" x14ac:dyDescent="0.2">
      <c r="A135" s="155"/>
      <c r="B135" s="14"/>
      <c r="C135" s="15">
        <v>423</v>
      </c>
      <c r="D135" s="214" t="s">
        <v>398</v>
      </c>
      <c r="E135" s="214"/>
      <c r="F135" s="214"/>
      <c r="G135" s="214"/>
      <c r="H135" s="214"/>
      <c r="I135" s="214"/>
      <c r="J135" s="215"/>
      <c r="K135" s="25">
        <f t="shared" ref="K135" si="39">K136+K137+K138+K139</f>
        <v>0</v>
      </c>
      <c r="L135" s="25">
        <v>0</v>
      </c>
      <c r="M135" s="25">
        <v>0</v>
      </c>
      <c r="N135" s="31" t="str">
        <f t="shared" si="30"/>
        <v>-</v>
      </c>
      <c r="P135" s="106"/>
      <c r="Q135" s="106"/>
      <c r="IH135" s="108"/>
      <c r="II135" s="108"/>
      <c r="IJ135" s="108"/>
      <c r="IK135" s="108"/>
      <c r="IL135" s="108"/>
      <c r="IM135" s="108"/>
    </row>
    <row r="136" spans="1:247" s="112" customFormat="1" ht="15" customHeight="1" x14ac:dyDescent="0.2">
      <c r="A136" s="155"/>
      <c r="B136" s="14"/>
      <c r="C136" s="15"/>
      <c r="D136" s="15">
        <v>4231</v>
      </c>
      <c r="E136" s="215" t="s">
        <v>170</v>
      </c>
      <c r="F136" s="220"/>
      <c r="G136" s="220"/>
      <c r="H136" s="220"/>
      <c r="I136" s="220"/>
      <c r="J136" s="220"/>
      <c r="K136" s="25">
        <v>0</v>
      </c>
      <c r="L136" s="25">
        <v>0</v>
      </c>
      <c r="M136" s="25">
        <v>0</v>
      </c>
      <c r="N136" s="31" t="str">
        <f t="shared" si="30"/>
        <v>-</v>
      </c>
      <c r="IH136" s="113"/>
    </row>
    <row r="137" spans="1:247" s="112" customFormat="1" ht="15" customHeight="1" x14ac:dyDescent="0.2">
      <c r="A137" s="155"/>
      <c r="B137" s="14"/>
      <c r="C137" s="15"/>
      <c r="D137" s="15">
        <v>4232</v>
      </c>
      <c r="E137" s="215" t="s">
        <v>171</v>
      </c>
      <c r="F137" s="220"/>
      <c r="G137" s="220"/>
      <c r="H137" s="220"/>
      <c r="I137" s="220"/>
      <c r="J137" s="220"/>
      <c r="K137" s="25">
        <v>0</v>
      </c>
      <c r="L137" s="25">
        <v>0</v>
      </c>
      <c r="M137" s="25">
        <v>0</v>
      </c>
      <c r="N137" s="31" t="str">
        <f t="shared" si="30"/>
        <v>-</v>
      </c>
      <c r="IH137" s="113"/>
    </row>
    <row r="138" spans="1:247" s="112" customFormat="1" ht="15" customHeight="1" x14ac:dyDescent="0.2">
      <c r="A138" s="155"/>
      <c r="B138" s="14"/>
      <c r="C138" s="15"/>
      <c r="D138" s="15">
        <v>4233</v>
      </c>
      <c r="E138" s="215" t="s">
        <v>172</v>
      </c>
      <c r="F138" s="220"/>
      <c r="G138" s="220"/>
      <c r="H138" s="220"/>
      <c r="I138" s="220"/>
      <c r="J138" s="220"/>
      <c r="K138" s="25">
        <v>0</v>
      </c>
      <c r="L138" s="25">
        <v>0</v>
      </c>
      <c r="M138" s="25">
        <v>0</v>
      </c>
      <c r="N138" s="31" t="str">
        <f t="shared" si="30"/>
        <v>-</v>
      </c>
      <c r="IH138" s="113"/>
    </row>
    <row r="139" spans="1:247" s="112" customFormat="1" ht="15" customHeight="1" x14ac:dyDescent="0.2">
      <c r="A139" s="155"/>
      <c r="B139" s="14"/>
      <c r="C139" s="15"/>
      <c r="D139" s="15">
        <v>4234</v>
      </c>
      <c r="E139" s="215" t="s">
        <v>173</v>
      </c>
      <c r="F139" s="220"/>
      <c r="G139" s="220"/>
      <c r="H139" s="220"/>
      <c r="I139" s="220"/>
      <c r="J139" s="220"/>
      <c r="K139" s="25">
        <v>0</v>
      </c>
      <c r="L139" s="25">
        <v>0</v>
      </c>
      <c r="M139" s="25">
        <v>0</v>
      </c>
      <c r="N139" s="31" t="str">
        <f t="shared" si="30"/>
        <v>-</v>
      </c>
      <c r="IH139" s="113"/>
    </row>
    <row r="140" spans="1:247" s="112" customFormat="1" ht="15" customHeight="1" x14ac:dyDescent="0.2">
      <c r="A140" s="156"/>
      <c r="B140" s="38"/>
      <c r="C140" s="39">
        <v>424</v>
      </c>
      <c r="D140" s="216" t="s">
        <v>174</v>
      </c>
      <c r="E140" s="216"/>
      <c r="F140" s="216"/>
      <c r="G140" s="216"/>
      <c r="H140" s="216"/>
      <c r="I140" s="216"/>
      <c r="J140" s="217"/>
      <c r="K140" s="40">
        <f t="shared" ref="K140" si="40">K141+K144+K145+K146</f>
        <v>8622.33</v>
      </c>
      <c r="L140" s="40">
        <f t="shared" ref="L140" si="41">L141+L144+L145+L146</f>
        <v>2300</v>
      </c>
      <c r="M140" s="40">
        <f t="shared" ref="M140" si="42">M141+M144+M145+M146</f>
        <v>2300</v>
      </c>
      <c r="N140" s="31">
        <f t="shared" si="30"/>
        <v>26.674924295405074</v>
      </c>
      <c r="IH140" s="113"/>
    </row>
    <row r="141" spans="1:247" s="112" customFormat="1" ht="15" customHeight="1" x14ac:dyDescent="0.2">
      <c r="A141" s="155"/>
      <c r="B141" s="14"/>
      <c r="C141" s="15"/>
      <c r="D141" s="15">
        <v>4241</v>
      </c>
      <c r="E141" s="215" t="s">
        <v>387</v>
      </c>
      <c r="F141" s="220"/>
      <c r="G141" s="220"/>
      <c r="H141" s="220"/>
      <c r="I141" s="220"/>
      <c r="J141" s="220"/>
      <c r="K141" s="25">
        <f t="shared" ref="K141" si="43">SUM(K142:K143)</f>
        <v>8622.33</v>
      </c>
      <c r="L141" s="25">
        <f t="shared" ref="L141:M141" si="44">SUM(L142:L143)</f>
        <v>2300</v>
      </c>
      <c r="M141" s="25">
        <f t="shared" si="44"/>
        <v>2300</v>
      </c>
      <c r="N141" s="31">
        <f t="shared" si="30"/>
        <v>26.674924295405074</v>
      </c>
      <c r="IH141" s="113"/>
    </row>
    <row r="142" spans="1:247" s="112" customFormat="1" ht="15" customHeight="1" x14ac:dyDescent="0.2">
      <c r="A142" s="155"/>
      <c r="B142" s="14"/>
      <c r="C142" s="15"/>
      <c r="D142" s="15"/>
      <c r="E142" s="95">
        <v>42411</v>
      </c>
      <c r="F142" s="214" t="s">
        <v>175</v>
      </c>
      <c r="G142" s="214"/>
      <c r="H142" s="214"/>
      <c r="I142" s="214"/>
      <c r="J142" s="215"/>
      <c r="K142" s="25">
        <v>0</v>
      </c>
      <c r="L142" s="25">
        <v>0</v>
      </c>
      <c r="M142" s="25">
        <v>0</v>
      </c>
      <c r="N142" s="31" t="str">
        <f t="shared" si="30"/>
        <v>-</v>
      </c>
      <c r="IH142" s="113"/>
    </row>
    <row r="143" spans="1:247" s="112" customFormat="1" ht="15" customHeight="1" x14ac:dyDescent="0.2">
      <c r="A143" s="155"/>
      <c r="B143" s="14"/>
      <c r="C143" s="15"/>
      <c r="D143" s="15"/>
      <c r="E143" s="95">
        <v>42412</v>
      </c>
      <c r="F143" s="214" t="s">
        <v>176</v>
      </c>
      <c r="G143" s="214"/>
      <c r="H143" s="214"/>
      <c r="I143" s="214"/>
      <c r="J143" s="215"/>
      <c r="K143" s="25">
        <v>8622.33</v>
      </c>
      <c r="L143" s="25">
        <v>2300</v>
      </c>
      <c r="M143" s="25">
        <v>2300</v>
      </c>
      <c r="N143" s="31">
        <f t="shared" si="30"/>
        <v>26.674924295405074</v>
      </c>
      <c r="IH143" s="113"/>
    </row>
    <row r="144" spans="1:247" s="112" customFormat="1" ht="15" customHeight="1" x14ac:dyDescent="0.2">
      <c r="A144" s="155"/>
      <c r="B144" s="14"/>
      <c r="C144" s="15"/>
      <c r="D144" s="15">
        <v>4242</v>
      </c>
      <c r="E144" s="215" t="s">
        <v>171</v>
      </c>
      <c r="F144" s="220"/>
      <c r="G144" s="220"/>
      <c r="H144" s="220"/>
      <c r="I144" s="220"/>
      <c r="J144" s="220"/>
      <c r="K144" s="25">
        <v>0</v>
      </c>
      <c r="L144" s="25">
        <v>0</v>
      </c>
      <c r="M144" s="25">
        <v>0</v>
      </c>
      <c r="N144" s="31" t="str">
        <f t="shared" si="30"/>
        <v>-</v>
      </c>
      <c r="IH144" s="113"/>
    </row>
    <row r="145" spans="1:242" s="112" customFormat="1" ht="15" customHeight="1" x14ac:dyDescent="0.2">
      <c r="A145" s="155"/>
      <c r="B145" s="14"/>
      <c r="C145" s="15"/>
      <c r="D145" s="15">
        <v>4243</v>
      </c>
      <c r="E145" s="215" t="s">
        <v>172</v>
      </c>
      <c r="F145" s="220"/>
      <c r="G145" s="220"/>
      <c r="H145" s="220"/>
      <c r="I145" s="220"/>
      <c r="J145" s="220"/>
      <c r="K145" s="25">
        <v>0</v>
      </c>
      <c r="L145" s="25">
        <v>0</v>
      </c>
      <c r="M145" s="25">
        <v>0</v>
      </c>
      <c r="N145" s="31" t="str">
        <f t="shared" si="30"/>
        <v>-</v>
      </c>
      <c r="IH145" s="113"/>
    </row>
    <row r="146" spans="1:242" s="112" customFormat="1" ht="14.25" customHeight="1" thickBot="1" x14ac:dyDescent="0.25">
      <c r="A146" s="159"/>
      <c r="B146" s="82"/>
      <c r="C146" s="19"/>
      <c r="D146" s="19">
        <v>4244</v>
      </c>
      <c r="E146" s="239" t="s">
        <v>173</v>
      </c>
      <c r="F146" s="240"/>
      <c r="G146" s="240"/>
      <c r="H146" s="240"/>
      <c r="I146" s="240"/>
      <c r="J146" s="240"/>
      <c r="K146" s="26">
        <v>0</v>
      </c>
      <c r="L146" s="26">
        <v>0</v>
      </c>
      <c r="M146" s="26">
        <v>0</v>
      </c>
      <c r="N146" s="31" t="str">
        <f t="shared" si="30"/>
        <v>-</v>
      </c>
      <c r="IH146" s="113"/>
    </row>
    <row r="147" spans="1:242" s="112" customFormat="1" ht="15" customHeight="1" x14ac:dyDescent="0.2">
      <c r="A147" s="233" t="s">
        <v>146</v>
      </c>
      <c r="B147" s="234"/>
      <c r="C147" s="234"/>
      <c r="D147" s="234"/>
      <c r="E147" s="234"/>
      <c r="F147" s="234"/>
      <c r="G147" s="234"/>
      <c r="H147" s="234"/>
      <c r="I147" s="234"/>
      <c r="J147" s="234"/>
      <c r="K147" s="231" t="s">
        <v>413</v>
      </c>
      <c r="L147" s="231" t="s">
        <v>401</v>
      </c>
      <c r="M147" s="231" t="s">
        <v>411</v>
      </c>
      <c r="N147" s="208" t="s">
        <v>3</v>
      </c>
      <c r="IH147" s="113"/>
    </row>
    <row r="148" spans="1:242" s="112" customFormat="1" ht="27" customHeight="1" x14ac:dyDescent="0.2">
      <c r="A148" s="236"/>
      <c r="B148" s="237"/>
      <c r="C148" s="237"/>
      <c r="D148" s="237"/>
      <c r="E148" s="237"/>
      <c r="F148" s="237"/>
      <c r="G148" s="237"/>
      <c r="H148" s="237"/>
      <c r="I148" s="237"/>
      <c r="J148" s="237"/>
      <c r="K148" s="232"/>
      <c r="L148" s="232"/>
      <c r="M148" s="232"/>
      <c r="N148" s="209"/>
      <c r="IH148" s="113"/>
    </row>
    <row r="149" spans="1:242" s="112" customFormat="1" ht="15" customHeight="1" x14ac:dyDescent="0.2">
      <c r="A149" s="155"/>
      <c r="B149" s="14"/>
      <c r="C149" s="15">
        <v>425</v>
      </c>
      <c r="D149" s="214" t="s">
        <v>177</v>
      </c>
      <c r="E149" s="214"/>
      <c r="F149" s="214"/>
      <c r="G149" s="214"/>
      <c r="H149" s="214"/>
      <c r="I149" s="214"/>
      <c r="J149" s="215"/>
      <c r="K149" s="25">
        <f t="shared" ref="K149" si="45">K150+K151+K157+K158+K166+K167+K170+K179+K180</f>
        <v>936786.37</v>
      </c>
      <c r="L149" s="25">
        <f>L150+L151+L157+L158+L166+L167+L170+L179+L180</f>
        <v>679767.85000000009</v>
      </c>
      <c r="M149" s="25">
        <f>M150+M151+M157+M158+M166+M167+M170+M179+M180</f>
        <v>679767.85000000009</v>
      </c>
      <c r="N149" s="32">
        <f t="shared" ref="N149:N182" si="46">IF(K149&gt;0,IF(M149/K149&gt;=100,"&gt;&gt;100",M149/K149*100),"-")</f>
        <v>72.563806623275283</v>
      </c>
      <c r="IH149" s="113"/>
    </row>
    <row r="150" spans="1:242" s="112" customFormat="1" ht="15" customHeight="1" x14ac:dyDescent="0.2">
      <c r="A150" s="157"/>
      <c r="B150" s="27"/>
      <c r="C150" s="34"/>
      <c r="D150" s="34">
        <v>4251</v>
      </c>
      <c r="E150" s="247" t="s">
        <v>178</v>
      </c>
      <c r="F150" s="247"/>
      <c r="G150" s="247"/>
      <c r="H150" s="247"/>
      <c r="I150" s="247"/>
      <c r="J150" s="248"/>
      <c r="K150" s="30">
        <v>23538.83</v>
      </c>
      <c r="L150" s="30">
        <v>27000</v>
      </c>
      <c r="M150" s="30">
        <v>27000</v>
      </c>
      <c r="N150" s="32">
        <f t="shared" si="46"/>
        <v>114.70408682164745</v>
      </c>
      <c r="IH150" s="113"/>
    </row>
    <row r="151" spans="1:242" s="112" customFormat="1" ht="15" customHeight="1" x14ac:dyDescent="0.2">
      <c r="A151" s="155"/>
      <c r="B151" s="14"/>
      <c r="C151" s="15"/>
      <c r="D151" s="15">
        <v>4252</v>
      </c>
      <c r="E151" s="214" t="s">
        <v>179</v>
      </c>
      <c r="F151" s="214"/>
      <c r="G151" s="214"/>
      <c r="H151" s="214"/>
      <c r="I151" s="214"/>
      <c r="J151" s="215"/>
      <c r="K151" s="25">
        <f>SUM(K152:K154)</f>
        <v>603245.01</v>
      </c>
      <c r="L151" s="25">
        <f t="shared" ref="L151" si="47">SUM(L152:L154)</f>
        <v>364600</v>
      </c>
      <c r="M151" s="25">
        <f t="shared" ref="M151" si="48">SUM(M152:M154)</f>
        <v>364600</v>
      </c>
      <c r="N151" s="32">
        <f t="shared" si="46"/>
        <v>60.439787143867129</v>
      </c>
      <c r="IH151" s="113"/>
    </row>
    <row r="152" spans="1:242" s="112" customFormat="1" ht="15" customHeight="1" x14ac:dyDescent="0.2">
      <c r="A152" s="155"/>
      <c r="B152" s="14"/>
      <c r="C152" s="15"/>
      <c r="D152" s="16"/>
      <c r="E152" s="15">
        <v>42521</v>
      </c>
      <c r="F152" s="214" t="s">
        <v>180</v>
      </c>
      <c r="G152" s="214"/>
      <c r="H152" s="214"/>
      <c r="I152" s="214"/>
      <c r="J152" s="215"/>
      <c r="K152" s="25">
        <v>13083</v>
      </c>
      <c r="L152" s="25">
        <v>13600</v>
      </c>
      <c r="M152" s="25">
        <v>13600</v>
      </c>
      <c r="N152" s="32">
        <f t="shared" si="46"/>
        <v>103.95169303676526</v>
      </c>
      <c r="IH152" s="113"/>
    </row>
    <row r="153" spans="1:242" s="112" customFormat="1" ht="15" customHeight="1" x14ac:dyDescent="0.2">
      <c r="A153" s="155"/>
      <c r="B153" s="14"/>
      <c r="C153" s="15"/>
      <c r="D153" s="16"/>
      <c r="E153" s="15">
        <v>42522</v>
      </c>
      <c r="F153" s="214" t="s">
        <v>181</v>
      </c>
      <c r="G153" s="214"/>
      <c r="H153" s="214"/>
      <c r="I153" s="214"/>
      <c r="J153" s="215"/>
      <c r="K153" s="25">
        <v>15784.57</v>
      </c>
      <c r="L153" s="25">
        <v>8000</v>
      </c>
      <c r="M153" s="25">
        <v>8000</v>
      </c>
      <c r="N153" s="32">
        <f t="shared" si="46"/>
        <v>50.682406932846447</v>
      </c>
      <c r="IH153" s="113"/>
    </row>
    <row r="154" spans="1:242" s="112" customFormat="1" ht="15" customHeight="1" x14ac:dyDescent="0.2">
      <c r="A154" s="155"/>
      <c r="B154" s="14"/>
      <c r="C154" s="15"/>
      <c r="D154" s="16"/>
      <c r="E154" s="15">
        <v>42523</v>
      </c>
      <c r="F154" s="214" t="s">
        <v>182</v>
      </c>
      <c r="G154" s="214"/>
      <c r="H154" s="214"/>
      <c r="I154" s="214"/>
      <c r="J154" s="215"/>
      <c r="K154" s="25">
        <f>K155+K156</f>
        <v>574377.44000000006</v>
      </c>
      <c r="L154" s="25">
        <f t="shared" ref="L154" si="49">L155+L156</f>
        <v>343000</v>
      </c>
      <c r="M154" s="25">
        <f t="shared" ref="M154" si="50">M155+M156</f>
        <v>343000</v>
      </c>
      <c r="N154" s="32">
        <f t="shared" si="46"/>
        <v>59.716830103912159</v>
      </c>
      <c r="IH154" s="113"/>
    </row>
    <row r="155" spans="1:242" s="112" customFormat="1" ht="15" customHeight="1" x14ac:dyDescent="0.2">
      <c r="A155" s="155"/>
      <c r="B155" s="14"/>
      <c r="C155" s="15"/>
      <c r="D155" s="16"/>
      <c r="E155" s="15"/>
      <c r="F155" s="96">
        <v>425231</v>
      </c>
      <c r="G155" s="215" t="s">
        <v>183</v>
      </c>
      <c r="H155" s="220"/>
      <c r="I155" s="220"/>
      <c r="J155" s="220"/>
      <c r="K155" s="25">
        <v>557748.41</v>
      </c>
      <c r="L155" s="25">
        <v>330000</v>
      </c>
      <c r="M155" s="25">
        <v>330000</v>
      </c>
      <c r="N155" s="32">
        <f t="shared" si="46"/>
        <v>59.166461810263158</v>
      </c>
      <c r="IH155" s="113"/>
    </row>
    <row r="156" spans="1:242" s="112" customFormat="1" ht="15" customHeight="1" x14ac:dyDescent="0.2">
      <c r="A156" s="155"/>
      <c r="B156" s="14"/>
      <c r="C156" s="15"/>
      <c r="D156" s="16"/>
      <c r="E156" s="15"/>
      <c r="F156" s="96">
        <v>425232</v>
      </c>
      <c r="G156" s="215" t="s">
        <v>184</v>
      </c>
      <c r="H156" s="220"/>
      <c r="I156" s="220"/>
      <c r="J156" s="220"/>
      <c r="K156" s="25">
        <v>16629.03</v>
      </c>
      <c r="L156" s="25">
        <v>13000</v>
      </c>
      <c r="M156" s="25">
        <v>13000</v>
      </c>
      <c r="N156" s="32">
        <f t="shared" si="46"/>
        <v>78.1765382586958</v>
      </c>
      <c r="IH156" s="113"/>
    </row>
    <row r="157" spans="1:242" s="112" customFormat="1" ht="15" customHeight="1" x14ac:dyDescent="0.2">
      <c r="A157" s="156"/>
      <c r="B157" s="38"/>
      <c r="C157" s="39"/>
      <c r="D157" s="39">
        <v>4253</v>
      </c>
      <c r="E157" s="216" t="s">
        <v>185</v>
      </c>
      <c r="F157" s="216"/>
      <c r="G157" s="216"/>
      <c r="H157" s="216"/>
      <c r="I157" s="216"/>
      <c r="J157" s="217"/>
      <c r="K157" s="40">
        <v>19242.45</v>
      </c>
      <c r="L157" s="40">
        <v>22000</v>
      </c>
      <c r="M157" s="40">
        <v>22000</v>
      </c>
      <c r="N157" s="32">
        <f t="shared" si="46"/>
        <v>114.33055562051608</v>
      </c>
      <c r="IH157" s="113"/>
    </row>
    <row r="158" spans="1:242" s="112" customFormat="1" ht="15" customHeight="1" x14ac:dyDescent="0.2">
      <c r="A158" s="155"/>
      <c r="B158" s="14"/>
      <c r="C158" s="15"/>
      <c r="D158" s="15">
        <v>4254</v>
      </c>
      <c r="E158" s="214" t="s">
        <v>186</v>
      </c>
      <c r="F158" s="214"/>
      <c r="G158" s="214"/>
      <c r="H158" s="214"/>
      <c r="I158" s="214"/>
      <c r="J158" s="215"/>
      <c r="K158" s="25">
        <f t="shared" ref="K158" si="51">SUM(K159:K165)</f>
        <v>67802.009999999995</v>
      </c>
      <c r="L158" s="25">
        <f t="shared" ref="L158:M158" si="52">SUM(L159:L165)</f>
        <v>82022.399999999994</v>
      </c>
      <c r="M158" s="25">
        <f t="shared" si="52"/>
        <v>82022.399999999994</v>
      </c>
      <c r="N158" s="32">
        <f t="shared" si="46"/>
        <v>120.97340477074351</v>
      </c>
      <c r="IH158" s="113"/>
    </row>
    <row r="159" spans="1:242" s="112" customFormat="1" ht="15" customHeight="1" x14ac:dyDescent="0.2">
      <c r="A159" s="155"/>
      <c r="B159" s="14"/>
      <c r="C159" s="15"/>
      <c r="D159" s="16"/>
      <c r="E159" s="15">
        <v>42541</v>
      </c>
      <c r="F159" s="214" t="s">
        <v>62</v>
      </c>
      <c r="G159" s="214"/>
      <c r="H159" s="214"/>
      <c r="I159" s="214"/>
      <c r="J159" s="215"/>
      <c r="K159" s="25">
        <v>16947.080000000002</v>
      </c>
      <c r="L159" s="25">
        <v>22000</v>
      </c>
      <c r="M159" s="25">
        <v>22000</v>
      </c>
      <c r="N159" s="32">
        <f t="shared" si="46"/>
        <v>129.81587388505864</v>
      </c>
      <c r="IH159" s="113"/>
    </row>
    <row r="160" spans="1:242" s="112" customFormat="1" ht="15" customHeight="1" x14ac:dyDescent="0.2">
      <c r="A160" s="155"/>
      <c r="B160" s="14"/>
      <c r="C160" s="15"/>
      <c r="D160" s="16"/>
      <c r="E160" s="15">
        <v>42542</v>
      </c>
      <c r="F160" s="214" t="s">
        <v>187</v>
      </c>
      <c r="G160" s="214"/>
      <c r="H160" s="214"/>
      <c r="I160" s="214"/>
      <c r="J160" s="215"/>
      <c r="K160" s="25">
        <v>49242.26</v>
      </c>
      <c r="L160" s="25">
        <v>58500</v>
      </c>
      <c r="M160" s="25">
        <v>58500</v>
      </c>
      <c r="N160" s="32">
        <f t="shared" si="46"/>
        <v>118.80039624501393</v>
      </c>
      <c r="IH160" s="113"/>
    </row>
    <row r="161" spans="1:242" s="112" customFormat="1" ht="15" customHeight="1" x14ac:dyDescent="0.2">
      <c r="A161" s="155"/>
      <c r="B161" s="14"/>
      <c r="C161" s="15"/>
      <c r="D161" s="16"/>
      <c r="E161" s="15" t="s">
        <v>188</v>
      </c>
      <c r="F161" s="214" t="s">
        <v>189</v>
      </c>
      <c r="G161" s="214"/>
      <c r="H161" s="214"/>
      <c r="I161" s="214"/>
      <c r="J161" s="215"/>
      <c r="K161" s="25">
        <v>1190.27</v>
      </c>
      <c r="L161" s="25">
        <v>1100</v>
      </c>
      <c r="M161" s="25">
        <v>1100</v>
      </c>
      <c r="N161" s="32">
        <f t="shared" si="46"/>
        <v>92.416006452317546</v>
      </c>
      <c r="IH161" s="113"/>
    </row>
    <row r="162" spans="1:242" s="112" customFormat="1" ht="15" customHeight="1" x14ac:dyDescent="0.2">
      <c r="A162" s="155"/>
      <c r="B162" s="14"/>
      <c r="C162" s="15"/>
      <c r="D162" s="16"/>
      <c r="E162" s="15" t="s">
        <v>190</v>
      </c>
      <c r="F162" s="214" t="s">
        <v>191</v>
      </c>
      <c r="G162" s="214"/>
      <c r="H162" s="214"/>
      <c r="I162" s="214"/>
      <c r="J162" s="215"/>
      <c r="K162" s="25">
        <v>422.4</v>
      </c>
      <c r="L162" s="25">
        <v>422.4</v>
      </c>
      <c r="M162" s="25">
        <v>422.4</v>
      </c>
      <c r="N162" s="32">
        <f t="shared" si="46"/>
        <v>100</v>
      </c>
      <c r="IH162" s="113"/>
    </row>
    <row r="163" spans="1:242" s="112" customFormat="1" ht="15" customHeight="1" x14ac:dyDescent="0.2">
      <c r="A163" s="155"/>
      <c r="B163" s="14"/>
      <c r="C163" s="15"/>
      <c r="D163" s="16"/>
      <c r="E163" s="15" t="s">
        <v>192</v>
      </c>
      <c r="F163" s="214" t="s">
        <v>193</v>
      </c>
      <c r="G163" s="214"/>
      <c r="H163" s="214"/>
      <c r="I163" s="214"/>
      <c r="J163" s="215"/>
      <c r="K163" s="25">
        <v>0</v>
      </c>
      <c r="L163" s="25">
        <v>0</v>
      </c>
      <c r="M163" s="25">
        <v>0</v>
      </c>
      <c r="N163" s="32" t="str">
        <f t="shared" si="46"/>
        <v>-</v>
      </c>
      <c r="IH163" s="113"/>
    </row>
    <row r="164" spans="1:242" s="112" customFormat="1" ht="15" customHeight="1" x14ac:dyDescent="0.2">
      <c r="A164" s="155"/>
      <c r="B164" s="14"/>
      <c r="C164" s="15"/>
      <c r="D164" s="16"/>
      <c r="E164" s="15" t="s">
        <v>194</v>
      </c>
      <c r="F164" s="214" t="s">
        <v>195</v>
      </c>
      <c r="G164" s="214"/>
      <c r="H164" s="214"/>
      <c r="I164" s="214"/>
      <c r="J164" s="215"/>
      <c r="K164" s="25">
        <v>0</v>
      </c>
      <c r="L164" s="25">
        <v>0</v>
      </c>
      <c r="M164" s="25">
        <v>0</v>
      </c>
      <c r="N164" s="32" t="str">
        <f t="shared" si="46"/>
        <v>-</v>
      </c>
      <c r="IH164" s="113"/>
    </row>
    <row r="165" spans="1:242" s="112" customFormat="1" ht="15" customHeight="1" x14ac:dyDescent="0.2">
      <c r="A165" s="155"/>
      <c r="B165" s="14"/>
      <c r="C165" s="15"/>
      <c r="D165" s="16"/>
      <c r="E165" s="15" t="s">
        <v>196</v>
      </c>
      <c r="F165" s="214" t="s">
        <v>197</v>
      </c>
      <c r="G165" s="214"/>
      <c r="H165" s="214"/>
      <c r="I165" s="214"/>
      <c r="J165" s="215"/>
      <c r="K165" s="25">
        <v>0</v>
      </c>
      <c r="L165" s="25">
        <v>0</v>
      </c>
      <c r="M165" s="25">
        <v>0</v>
      </c>
      <c r="N165" s="32" t="str">
        <f t="shared" si="46"/>
        <v>-</v>
      </c>
      <c r="IH165" s="113"/>
    </row>
    <row r="166" spans="1:242" s="112" customFormat="1" ht="15" customHeight="1" x14ac:dyDescent="0.2">
      <c r="A166" s="155"/>
      <c r="B166" s="14"/>
      <c r="C166" s="15"/>
      <c r="D166" s="15">
        <v>4255</v>
      </c>
      <c r="E166" s="214" t="s">
        <v>198</v>
      </c>
      <c r="F166" s="214"/>
      <c r="G166" s="214"/>
      <c r="H166" s="214"/>
      <c r="I166" s="214"/>
      <c r="J166" s="215"/>
      <c r="K166" s="25">
        <v>51280.41</v>
      </c>
      <c r="L166" s="25">
        <v>31852.29</v>
      </c>
      <c r="M166" s="25">
        <v>31852.29</v>
      </c>
      <c r="N166" s="32">
        <f t="shared" si="46"/>
        <v>62.113953457080399</v>
      </c>
      <c r="IH166" s="113"/>
    </row>
    <row r="167" spans="1:242" s="112" customFormat="1" ht="15" customHeight="1" x14ac:dyDescent="0.2">
      <c r="A167" s="155"/>
      <c r="B167" s="14"/>
      <c r="C167" s="15"/>
      <c r="D167" s="15">
        <v>4256</v>
      </c>
      <c r="E167" s="215" t="s">
        <v>199</v>
      </c>
      <c r="F167" s="220"/>
      <c r="G167" s="220"/>
      <c r="H167" s="220"/>
      <c r="I167" s="220"/>
      <c r="J167" s="220"/>
      <c r="K167" s="25">
        <f>SUM(K168:K169)</f>
        <v>2380</v>
      </c>
      <c r="L167" s="25">
        <f>SUM(L168:L169)</f>
        <v>2550</v>
      </c>
      <c r="M167" s="25">
        <f>SUM(M168:M169)</f>
        <v>2550</v>
      </c>
      <c r="N167" s="32">
        <f t="shared" si="46"/>
        <v>107.14285714285714</v>
      </c>
      <c r="IH167" s="113"/>
    </row>
    <row r="168" spans="1:242" s="112" customFormat="1" ht="15" customHeight="1" x14ac:dyDescent="0.2">
      <c r="A168" s="155"/>
      <c r="B168" s="14"/>
      <c r="C168" s="15"/>
      <c r="D168" s="15"/>
      <c r="E168" s="95">
        <v>42561</v>
      </c>
      <c r="F168" s="220" t="s">
        <v>380</v>
      </c>
      <c r="G168" s="271"/>
      <c r="H168" s="271"/>
      <c r="I168" s="271"/>
      <c r="J168" s="272"/>
      <c r="K168" s="25">
        <v>0</v>
      </c>
      <c r="L168" s="25">
        <v>0</v>
      </c>
      <c r="M168" s="25">
        <v>0</v>
      </c>
      <c r="N168" s="32" t="str">
        <f t="shared" si="46"/>
        <v>-</v>
      </c>
      <c r="IH168" s="113"/>
    </row>
    <row r="169" spans="1:242" s="112" customFormat="1" ht="15" customHeight="1" x14ac:dyDescent="0.2">
      <c r="A169" s="155"/>
      <c r="B169" s="14"/>
      <c r="C169" s="15"/>
      <c r="D169" s="15"/>
      <c r="E169" s="95">
        <v>42562</v>
      </c>
      <c r="F169" s="220" t="s">
        <v>200</v>
      </c>
      <c r="G169" s="271"/>
      <c r="H169" s="271"/>
      <c r="I169" s="271"/>
      <c r="J169" s="272"/>
      <c r="K169" s="25">
        <v>2380</v>
      </c>
      <c r="L169" s="25">
        <v>2550</v>
      </c>
      <c r="M169" s="25">
        <v>2550</v>
      </c>
      <c r="N169" s="32">
        <f t="shared" si="46"/>
        <v>107.14285714285714</v>
      </c>
      <c r="IH169" s="113"/>
    </row>
    <row r="170" spans="1:242" s="112" customFormat="1" ht="15" customHeight="1" x14ac:dyDescent="0.2">
      <c r="A170" s="156"/>
      <c r="B170" s="38"/>
      <c r="C170" s="39"/>
      <c r="D170" s="39">
        <v>4257</v>
      </c>
      <c r="E170" s="216" t="s">
        <v>201</v>
      </c>
      <c r="F170" s="216"/>
      <c r="G170" s="216"/>
      <c r="H170" s="216"/>
      <c r="I170" s="216"/>
      <c r="J170" s="217"/>
      <c r="K170" s="40">
        <f>SUM(K171:K178)</f>
        <v>130034.38</v>
      </c>
      <c r="L170" s="40">
        <f>SUM(L171:L178)</f>
        <v>103900</v>
      </c>
      <c r="M170" s="40">
        <f>SUM(M171:M178)</f>
        <v>103900</v>
      </c>
      <c r="N170" s="32">
        <f t="shared" si="46"/>
        <v>79.901945931529795</v>
      </c>
      <c r="IH170" s="113"/>
    </row>
    <row r="171" spans="1:242" s="112" customFormat="1" ht="15" customHeight="1" x14ac:dyDescent="0.2">
      <c r="A171" s="156"/>
      <c r="B171" s="38"/>
      <c r="C171" s="39"/>
      <c r="D171" s="48"/>
      <c r="E171" s="39">
        <v>42571</v>
      </c>
      <c r="F171" s="216" t="s">
        <v>202</v>
      </c>
      <c r="G171" s="216"/>
      <c r="H171" s="216"/>
      <c r="I171" s="216"/>
      <c r="J171" s="217"/>
      <c r="K171" s="40">
        <v>22120.53</v>
      </c>
      <c r="L171" s="40">
        <v>23000</v>
      </c>
      <c r="M171" s="40">
        <v>23000</v>
      </c>
      <c r="N171" s="32">
        <f t="shared" si="46"/>
        <v>103.97580889788807</v>
      </c>
      <c r="IH171" s="113"/>
    </row>
    <row r="172" spans="1:242" s="112" customFormat="1" ht="15" customHeight="1" x14ac:dyDescent="0.2">
      <c r="A172" s="155"/>
      <c r="B172" s="14"/>
      <c r="C172" s="15"/>
      <c r="D172" s="16"/>
      <c r="E172" s="15" t="s">
        <v>203</v>
      </c>
      <c r="F172" s="214" t="s">
        <v>204</v>
      </c>
      <c r="G172" s="214"/>
      <c r="H172" s="214"/>
      <c r="I172" s="214"/>
      <c r="J172" s="215"/>
      <c r="K172" s="25">
        <v>42737.599999999999</v>
      </c>
      <c r="L172" s="25">
        <v>21000</v>
      </c>
      <c r="M172" s="25">
        <v>21000</v>
      </c>
      <c r="N172" s="32">
        <f t="shared" si="46"/>
        <v>49.137059638351246</v>
      </c>
      <c r="IH172" s="113"/>
    </row>
    <row r="173" spans="1:242" s="112" customFormat="1" ht="15" customHeight="1" x14ac:dyDescent="0.2">
      <c r="A173" s="156"/>
      <c r="B173" s="38"/>
      <c r="C173" s="39"/>
      <c r="D173" s="48"/>
      <c r="E173" s="39" t="s">
        <v>205</v>
      </c>
      <c r="F173" s="216" t="s">
        <v>206</v>
      </c>
      <c r="G173" s="216"/>
      <c r="H173" s="216"/>
      <c r="I173" s="216"/>
      <c r="J173" s="217"/>
      <c r="K173" s="40">
        <v>4500</v>
      </c>
      <c r="L173" s="40">
        <v>4650</v>
      </c>
      <c r="M173" s="40">
        <v>4650</v>
      </c>
      <c r="N173" s="32">
        <f t="shared" si="46"/>
        <v>103.33333333333334</v>
      </c>
      <c r="IH173" s="113"/>
    </row>
    <row r="174" spans="1:242" s="112" customFormat="1" ht="15" customHeight="1" x14ac:dyDescent="0.2">
      <c r="A174" s="155"/>
      <c r="B174" s="14"/>
      <c r="C174" s="15"/>
      <c r="D174" s="16"/>
      <c r="E174" s="15" t="s">
        <v>207</v>
      </c>
      <c r="F174" s="214" t="s">
        <v>208</v>
      </c>
      <c r="G174" s="214"/>
      <c r="H174" s="214"/>
      <c r="I174" s="214"/>
      <c r="J174" s="215"/>
      <c r="K174" s="25">
        <v>24375</v>
      </c>
      <c r="L174" s="25">
        <v>24375</v>
      </c>
      <c r="M174" s="25">
        <v>24375</v>
      </c>
      <c r="N174" s="32">
        <f t="shared" si="46"/>
        <v>100</v>
      </c>
      <c r="IH174" s="113"/>
    </row>
    <row r="175" spans="1:242" s="112" customFormat="1" ht="15" customHeight="1" x14ac:dyDescent="0.2">
      <c r="A175" s="156"/>
      <c r="B175" s="38"/>
      <c r="C175" s="39"/>
      <c r="D175" s="48"/>
      <c r="E175" s="39" t="s">
        <v>209</v>
      </c>
      <c r="F175" s="216" t="s">
        <v>210</v>
      </c>
      <c r="G175" s="216"/>
      <c r="H175" s="216"/>
      <c r="I175" s="216"/>
      <c r="J175" s="217"/>
      <c r="K175" s="40">
        <v>0</v>
      </c>
      <c r="L175" s="40">
        <v>0</v>
      </c>
      <c r="M175" s="40">
        <v>0</v>
      </c>
      <c r="N175" s="32" t="str">
        <f t="shared" si="46"/>
        <v>-</v>
      </c>
      <c r="IH175" s="113"/>
    </row>
    <row r="176" spans="1:242" s="112" customFormat="1" ht="15" customHeight="1" x14ac:dyDescent="0.2">
      <c r="A176" s="155"/>
      <c r="B176" s="14"/>
      <c r="C176" s="15"/>
      <c r="D176" s="16"/>
      <c r="E176" s="15" t="s">
        <v>211</v>
      </c>
      <c r="F176" s="214" t="s">
        <v>212</v>
      </c>
      <c r="G176" s="214"/>
      <c r="H176" s="214"/>
      <c r="I176" s="214"/>
      <c r="J176" s="215"/>
      <c r="K176" s="25">
        <v>0</v>
      </c>
      <c r="L176" s="40">
        <v>0</v>
      </c>
      <c r="M176" s="40">
        <v>0</v>
      </c>
      <c r="N176" s="32" t="str">
        <f t="shared" si="46"/>
        <v>-</v>
      </c>
      <c r="IH176" s="113"/>
    </row>
    <row r="177" spans="1:242" s="112" customFormat="1" ht="15" customHeight="1" x14ac:dyDescent="0.2">
      <c r="A177" s="155"/>
      <c r="B177" s="14"/>
      <c r="C177" s="15"/>
      <c r="D177" s="16"/>
      <c r="E177" s="15" t="s">
        <v>213</v>
      </c>
      <c r="F177" s="214" t="s">
        <v>214</v>
      </c>
      <c r="G177" s="214"/>
      <c r="H177" s="214"/>
      <c r="I177" s="214"/>
      <c r="J177" s="215"/>
      <c r="K177" s="25">
        <v>21388.75</v>
      </c>
      <c r="L177" s="25">
        <v>11875</v>
      </c>
      <c r="M177" s="25">
        <v>11875</v>
      </c>
      <c r="N177" s="32">
        <f t="shared" si="46"/>
        <v>55.519841037928821</v>
      </c>
      <c r="IH177" s="113"/>
    </row>
    <row r="178" spans="1:242" s="112" customFormat="1" ht="15" customHeight="1" x14ac:dyDescent="0.2">
      <c r="A178" s="155"/>
      <c r="B178" s="14"/>
      <c r="C178" s="15"/>
      <c r="D178" s="16"/>
      <c r="E178" s="15" t="s">
        <v>215</v>
      </c>
      <c r="F178" s="214" t="s">
        <v>216</v>
      </c>
      <c r="G178" s="214"/>
      <c r="H178" s="214"/>
      <c r="I178" s="214"/>
      <c r="J178" s="215"/>
      <c r="K178" s="25">
        <v>14912.5</v>
      </c>
      <c r="L178" s="25">
        <v>19000</v>
      </c>
      <c r="M178" s="25">
        <v>19000</v>
      </c>
      <c r="N178" s="32">
        <f t="shared" si="46"/>
        <v>127.40989103101425</v>
      </c>
      <c r="IH178" s="113"/>
    </row>
    <row r="179" spans="1:242" s="112" customFormat="1" ht="15" customHeight="1" x14ac:dyDescent="0.2">
      <c r="A179" s="156"/>
      <c r="B179" s="38"/>
      <c r="C179" s="39"/>
      <c r="D179" s="39">
        <v>4258</v>
      </c>
      <c r="E179" s="216" t="s">
        <v>217</v>
      </c>
      <c r="F179" s="216"/>
      <c r="G179" s="216"/>
      <c r="H179" s="216"/>
      <c r="I179" s="216"/>
      <c r="J179" s="217"/>
      <c r="K179" s="40">
        <v>12203.79</v>
      </c>
      <c r="L179" s="40">
        <v>9500</v>
      </c>
      <c r="M179" s="40">
        <v>9500</v>
      </c>
      <c r="N179" s="32">
        <f t="shared" si="46"/>
        <v>77.84466956576604</v>
      </c>
      <c r="IH179" s="113"/>
    </row>
    <row r="180" spans="1:242" s="114" customFormat="1" ht="15" customHeight="1" x14ac:dyDescent="0.2">
      <c r="A180" s="155"/>
      <c r="B180" s="14"/>
      <c r="C180" s="15"/>
      <c r="D180" s="15">
        <v>4259</v>
      </c>
      <c r="E180" s="214" t="s">
        <v>218</v>
      </c>
      <c r="F180" s="214"/>
      <c r="G180" s="214"/>
      <c r="H180" s="214"/>
      <c r="I180" s="214"/>
      <c r="J180" s="215"/>
      <c r="K180" s="25">
        <f t="shared" ref="K180" si="53">SUM(K181:K187)</f>
        <v>27059.489999999998</v>
      </c>
      <c r="L180" s="25">
        <f t="shared" ref="L180:M180" si="54">SUM(L181:L187)</f>
        <v>36343.160000000003</v>
      </c>
      <c r="M180" s="25">
        <f t="shared" si="54"/>
        <v>36343.160000000003</v>
      </c>
      <c r="N180" s="32">
        <f t="shared" si="46"/>
        <v>134.30837018731694</v>
      </c>
      <c r="IH180" s="115"/>
    </row>
    <row r="181" spans="1:242" s="114" customFormat="1" ht="15" customHeight="1" x14ac:dyDescent="0.2">
      <c r="A181" s="155"/>
      <c r="B181" s="14"/>
      <c r="C181" s="15"/>
      <c r="D181" s="16"/>
      <c r="E181" s="15">
        <v>42591</v>
      </c>
      <c r="F181" s="214" t="s">
        <v>219</v>
      </c>
      <c r="G181" s="214"/>
      <c r="H181" s="214"/>
      <c r="I181" s="214"/>
      <c r="J181" s="215"/>
      <c r="K181" s="25">
        <v>18882.14</v>
      </c>
      <c r="L181" s="25">
        <v>19000</v>
      </c>
      <c r="M181" s="25">
        <v>19000</v>
      </c>
      <c r="N181" s="32">
        <f t="shared" si="46"/>
        <v>100.62418772448463</v>
      </c>
      <c r="IH181" s="115"/>
    </row>
    <row r="182" spans="1:242" s="114" customFormat="1" ht="16.5" customHeight="1" thickBot="1" x14ac:dyDescent="0.25">
      <c r="A182" s="159"/>
      <c r="B182" s="82"/>
      <c r="C182" s="19"/>
      <c r="D182" s="83"/>
      <c r="E182" s="19">
        <v>42592</v>
      </c>
      <c r="F182" s="241" t="s">
        <v>220</v>
      </c>
      <c r="G182" s="241"/>
      <c r="H182" s="241"/>
      <c r="I182" s="241"/>
      <c r="J182" s="239"/>
      <c r="K182" s="26">
        <v>0</v>
      </c>
      <c r="L182" s="26">
        <v>0</v>
      </c>
      <c r="M182" s="26">
        <v>0</v>
      </c>
      <c r="N182" s="32" t="str">
        <f t="shared" si="46"/>
        <v>-</v>
      </c>
      <c r="IH182" s="115"/>
    </row>
    <row r="183" spans="1:242" s="114" customFormat="1" ht="15" customHeight="1" x14ac:dyDescent="0.2">
      <c r="A183" s="233" t="s">
        <v>146</v>
      </c>
      <c r="B183" s="234"/>
      <c r="C183" s="234"/>
      <c r="D183" s="234"/>
      <c r="E183" s="234"/>
      <c r="F183" s="234"/>
      <c r="G183" s="234"/>
      <c r="H183" s="234"/>
      <c r="I183" s="234"/>
      <c r="J183" s="235"/>
      <c r="K183" s="231" t="s">
        <v>413</v>
      </c>
      <c r="L183" s="231" t="s">
        <v>401</v>
      </c>
      <c r="M183" s="231" t="s">
        <v>411</v>
      </c>
      <c r="N183" s="208" t="s">
        <v>3</v>
      </c>
      <c r="IH183" s="115"/>
    </row>
    <row r="184" spans="1:242" s="114" customFormat="1" ht="27" customHeight="1" x14ac:dyDescent="0.2">
      <c r="A184" s="236"/>
      <c r="B184" s="237"/>
      <c r="C184" s="237"/>
      <c r="D184" s="237"/>
      <c r="E184" s="237"/>
      <c r="F184" s="237"/>
      <c r="G184" s="237"/>
      <c r="H184" s="237"/>
      <c r="I184" s="237"/>
      <c r="J184" s="238"/>
      <c r="K184" s="232"/>
      <c r="L184" s="232"/>
      <c r="M184" s="232"/>
      <c r="N184" s="209"/>
      <c r="IH184" s="115"/>
    </row>
    <row r="185" spans="1:242" s="114" customFormat="1" ht="15" customHeight="1" x14ac:dyDescent="0.2">
      <c r="A185" s="155"/>
      <c r="B185" s="14"/>
      <c r="C185" s="15"/>
      <c r="D185" s="16"/>
      <c r="E185" s="15">
        <v>42593</v>
      </c>
      <c r="F185" s="214" t="s">
        <v>379</v>
      </c>
      <c r="G185" s="214"/>
      <c r="H185" s="214"/>
      <c r="I185" s="214"/>
      <c r="J185" s="215"/>
      <c r="K185" s="25">
        <v>0</v>
      </c>
      <c r="L185" s="25">
        <v>0</v>
      </c>
      <c r="M185" s="25">
        <v>0</v>
      </c>
      <c r="N185" s="32" t="str">
        <f t="shared" ref="N185:N219" si="55">IF(K185&gt;0,IF(M185/K185&gt;=100,"&gt;&gt;100",M185/K185*100),"-")</f>
        <v>-</v>
      </c>
      <c r="IH185" s="115"/>
    </row>
    <row r="186" spans="1:242" s="114" customFormat="1" ht="15" customHeight="1" x14ac:dyDescent="0.2">
      <c r="A186" s="155"/>
      <c r="B186" s="14"/>
      <c r="C186" s="15"/>
      <c r="D186" s="16"/>
      <c r="E186" s="15">
        <v>42594</v>
      </c>
      <c r="F186" s="214" t="s">
        <v>221</v>
      </c>
      <c r="G186" s="214"/>
      <c r="H186" s="214"/>
      <c r="I186" s="214"/>
      <c r="J186" s="215"/>
      <c r="K186" s="25">
        <v>2368.16</v>
      </c>
      <c r="L186" s="25">
        <v>2243.16</v>
      </c>
      <c r="M186" s="25">
        <v>2243.16</v>
      </c>
      <c r="N186" s="32">
        <f t="shared" si="55"/>
        <v>94.721640429700699</v>
      </c>
      <c r="IH186" s="115"/>
    </row>
    <row r="187" spans="1:242" s="114" customFormat="1" ht="15" customHeight="1" x14ac:dyDescent="0.2">
      <c r="A187" s="155"/>
      <c r="B187" s="14"/>
      <c r="C187" s="15"/>
      <c r="D187" s="16"/>
      <c r="E187" s="15">
        <v>42595</v>
      </c>
      <c r="F187" s="214" t="s">
        <v>70</v>
      </c>
      <c r="G187" s="214"/>
      <c r="H187" s="214"/>
      <c r="I187" s="214"/>
      <c r="J187" s="215"/>
      <c r="K187" s="25">
        <v>5809.19</v>
      </c>
      <c r="L187" s="25">
        <v>15100</v>
      </c>
      <c r="M187" s="25">
        <v>15100</v>
      </c>
      <c r="N187" s="32">
        <f t="shared" si="55"/>
        <v>259.93296827957084</v>
      </c>
      <c r="IH187" s="115"/>
    </row>
    <row r="188" spans="1:242" s="114" customFormat="1" ht="15" customHeight="1" x14ac:dyDescent="0.2">
      <c r="A188" s="155"/>
      <c r="B188" s="14"/>
      <c r="C188" s="15">
        <v>426</v>
      </c>
      <c r="D188" s="214" t="s">
        <v>222</v>
      </c>
      <c r="E188" s="214"/>
      <c r="F188" s="214"/>
      <c r="G188" s="214"/>
      <c r="H188" s="214"/>
      <c r="I188" s="214"/>
      <c r="J188" s="215"/>
      <c r="K188" s="25">
        <f>SUM(K189:K195)</f>
        <v>131310</v>
      </c>
      <c r="L188" s="25">
        <f>SUM(L189:L195)</f>
        <v>147400</v>
      </c>
      <c r="M188" s="25">
        <f>SUM(M189:M195)</f>
        <v>147400</v>
      </c>
      <c r="N188" s="32">
        <f t="shared" si="55"/>
        <v>112.25344604371334</v>
      </c>
      <c r="IH188" s="115"/>
    </row>
    <row r="189" spans="1:242" s="114" customFormat="1" ht="15" customHeight="1" x14ac:dyDescent="0.2">
      <c r="A189" s="155"/>
      <c r="B189" s="14"/>
      <c r="C189" s="15"/>
      <c r="D189" s="15">
        <v>4261</v>
      </c>
      <c r="E189" s="214" t="s">
        <v>223</v>
      </c>
      <c r="F189" s="214"/>
      <c r="G189" s="214"/>
      <c r="H189" s="214"/>
      <c r="I189" s="214"/>
      <c r="J189" s="215"/>
      <c r="K189" s="25">
        <v>13616.54</v>
      </c>
      <c r="L189" s="25">
        <v>13000</v>
      </c>
      <c r="M189" s="25">
        <v>13000</v>
      </c>
      <c r="N189" s="32">
        <f t="shared" si="55"/>
        <v>95.472124342894745</v>
      </c>
      <c r="IH189" s="115"/>
    </row>
    <row r="190" spans="1:242" s="114" customFormat="1" ht="15" customHeight="1" x14ac:dyDescent="0.2">
      <c r="A190" s="155"/>
      <c r="B190" s="14"/>
      <c r="C190" s="15"/>
      <c r="D190" s="16"/>
      <c r="E190" s="15" t="s">
        <v>224</v>
      </c>
      <c r="F190" s="214" t="s">
        <v>225</v>
      </c>
      <c r="G190" s="214"/>
      <c r="H190" s="214"/>
      <c r="I190" s="214"/>
      <c r="J190" s="215"/>
      <c r="K190" s="25">
        <v>18127.04</v>
      </c>
      <c r="L190" s="25">
        <v>25000</v>
      </c>
      <c r="M190" s="25">
        <v>25000</v>
      </c>
      <c r="N190" s="32">
        <f t="shared" si="55"/>
        <v>137.91551185411407</v>
      </c>
      <c r="IH190" s="115"/>
    </row>
    <row r="191" spans="1:242" s="114" customFormat="1" ht="15" customHeight="1" x14ac:dyDescent="0.2">
      <c r="A191" s="155"/>
      <c r="B191" s="14"/>
      <c r="C191" s="15"/>
      <c r="D191" s="15">
        <v>4262</v>
      </c>
      <c r="E191" s="214" t="s">
        <v>226</v>
      </c>
      <c r="F191" s="214"/>
      <c r="G191" s="214"/>
      <c r="H191" s="214"/>
      <c r="I191" s="214"/>
      <c r="J191" s="215"/>
      <c r="K191" s="25">
        <v>6601.63</v>
      </c>
      <c r="L191" s="25">
        <v>8900</v>
      </c>
      <c r="M191" s="25">
        <v>8900</v>
      </c>
      <c r="N191" s="32">
        <f t="shared" si="55"/>
        <v>134.81518958196688</v>
      </c>
      <c r="IH191" s="115"/>
    </row>
    <row r="192" spans="1:242" s="114" customFormat="1" ht="15" customHeight="1" x14ac:dyDescent="0.2">
      <c r="A192" s="157"/>
      <c r="B192" s="27"/>
      <c r="C192" s="15"/>
      <c r="D192" s="15">
        <v>4263</v>
      </c>
      <c r="E192" s="214" t="s">
        <v>227</v>
      </c>
      <c r="F192" s="214"/>
      <c r="G192" s="214"/>
      <c r="H192" s="214"/>
      <c r="I192" s="214"/>
      <c r="J192" s="244"/>
      <c r="K192" s="25">
        <v>51251.89</v>
      </c>
      <c r="L192" s="25">
        <v>45000</v>
      </c>
      <c r="M192" s="25">
        <v>45000</v>
      </c>
      <c r="N192" s="32">
        <f t="shared" si="55"/>
        <v>87.801640095614033</v>
      </c>
      <c r="IH192" s="115"/>
    </row>
    <row r="193" spans="1:242" s="114" customFormat="1" ht="15" customHeight="1" x14ac:dyDescent="0.2">
      <c r="A193" s="157"/>
      <c r="B193" s="14"/>
      <c r="C193" s="51"/>
      <c r="D193" s="85"/>
      <c r="E193" s="86" t="s">
        <v>228</v>
      </c>
      <c r="F193" s="215" t="s">
        <v>229</v>
      </c>
      <c r="G193" s="220"/>
      <c r="H193" s="220"/>
      <c r="I193" s="220"/>
      <c r="J193" s="245"/>
      <c r="K193" s="25">
        <v>10026.73</v>
      </c>
      <c r="L193" s="25">
        <v>11000</v>
      </c>
      <c r="M193" s="25">
        <v>11000</v>
      </c>
      <c r="N193" s="32">
        <f t="shared" si="55"/>
        <v>109.70675384696706</v>
      </c>
      <c r="IH193" s="115"/>
    </row>
    <row r="194" spans="1:242" s="114" customFormat="1" ht="15" customHeight="1" x14ac:dyDescent="0.2">
      <c r="A194" s="155"/>
      <c r="B194" s="38"/>
      <c r="C194" s="15"/>
      <c r="D194" s="15">
        <v>4264</v>
      </c>
      <c r="E194" s="214" t="s">
        <v>230</v>
      </c>
      <c r="F194" s="214"/>
      <c r="G194" s="214"/>
      <c r="H194" s="214"/>
      <c r="I194" s="214"/>
      <c r="J194" s="244"/>
      <c r="K194" s="25">
        <v>15734.11</v>
      </c>
      <c r="L194" s="25">
        <v>12000</v>
      </c>
      <c r="M194" s="25">
        <v>12000</v>
      </c>
      <c r="N194" s="32">
        <f t="shared" si="55"/>
        <v>76.267421544656798</v>
      </c>
      <c r="IH194" s="115"/>
    </row>
    <row r="195" spans="1:242" s="114" customFormat="1" ht="15" customHeight="1" x14ac:dyDescent="0.2">
      <c r="A195" s="155"/>
      <c r="B195" s="38"/>
      <c r="C195" s="15"/>
      <c r="D195" s="15" t="s">
        <v>231</v>
      </c>
      <c r="E195" s="215" t="s">
        <v>232</v>
      </c>
      <c r="F195" s="220"/>
      <c r="G195" s="220"/>
      <c r="H195" s="220"/>
      <c r="I195" s="220"/>
      <c r="J195" s="245"/>
      <c r="K195" s="25">
        <v>15952.06</v>
      </c>
      <c r="L195" s="25">
        <v>32500</v>
      </c>
      <c r="M195" s="25">
        <v>32500</v>
      </c>
      <c r="N195" s="32">
        <f t="shared" si="55"/>
        <v>203.73544231904845</v>
      </c>
      <c r="IH195" s="115"/>
    </row>
    <row r="196" spans="1:242" s="114" customFormat="1" ht="15" customHeight="1" x14ac:dyDescent="0.2">
      <c r="A196" s="155"/>
      <c r="B196" s="14"/>
      <c r="C196" s="15">
        <v>429</v>
      </c>
      <c r="D196" s="214" t="s">
        <v>233</v>
      </c>
      <c r="E196" s="214"/>
      <c r="F196" s="214"/>
      <c r="G196" s="214"/>
      <c r="H196" s="214"/>
      <c r="I196" s="214"/>
      <c r="J196" s="215"/>
      <c r="K196" s="25">
        <f t="shared" ref="K196" si="56">SUM(K197:K201)</f>
        <v>44779.840000000004</v>
      </c>
      <c r="L196" s="25">
        <f>SUM(L197:L201)</f>
        <v>73200</v>
      </c>
      <c r="M196" s="25">
        <f>SUM(M197:M201)</f>
        <v>73200</v>
      </c>
      <c r="N196" s="32">
        <f t="shared" si="55"/>
        <v>163.46641703052086</v>
      </c>
      <c r="IH196" s="115"/>
    </row>
    <row r="197" spans="1:242" s="114" customFormat="1" ht="15" customHeight="1" x14ac:dyDescent="0.2">
      <c r="A197" s="156"/>
      <c r="B197" s="38"/>
      <c r="C197" s="39"/>
      <c r="D197" s="39">
        <v>4291</v>
      </c>
      <c r="E197" s="216" t="s">
        <v>234</v>
      </c>
      <c r="F197" s="216"/>
      <c r="G197" s="216"/>
      <c r="H197" s="216"/>
      <c r="I197" s="216"/>
      <c r="J197" s="217"/>
      <c r="K197" s="40">
        <v>33904.94</v>
      </c>
      <c r="L197" s="40">
        <v>60800</v>
      </c>
      <c r="M197" s="40">
        <v>60800</v>
      </c>
      <c r="N197" s="32">
        <f t="shared" si="55"/>
        <v>179.32490073717869</v>
      </c>
      <c r="IH197" s="115"/>
    </row>
    <row r="198" spans="1:242" s="114" customFormat="1" ht="15" customHeight="1" x14ac:dyDescent="0.2">
      <c r="A198" s="155"/>
      <c r="B198" s="14"/>
      <c r="C198" s="15"/>
      <c r="D198" s="15">
        <v>4292</v>
      </c>
      <c r="E198" s="214" t="s">
        <v>235</v>
      </c>
      <c r="F198" s="214"/>
      <c r="G198" s="214"/>
      <c r="H198" s="214"/>
      <c r="I198" s="214"/>
      <c r="J198" s="215"/>
      <c r="K198" s="25">
        <v>8475.9</v>
      </c>
      <c r="L198" s="25">
        <v>10000</v>
      </c>
      <c r="M198" s="25">
        <v>10000</v>
      </c>
      <c r="N198" s="32">
        <f t="shared" si="55"/>
        <v>117.98157127856629</v>
      </c>
      <c r="IH198" s="115"/>
    </row>
    <row r="199" spans="1:242" s="114" customFormat="1" ht="15" customHeight="1" x14ac:dyDescent="0.2">
      <c r="A199" s="155"/>
      <c r="B199" s="14"/>
      <c r="C199" s="15"/>
      <c r="D199" s="15">
        <v>4293</v>
      </c>
      <c r="E199" s="214" t="s">
        <v>236</v>
      </c>
      <c r="F199" s="214"/>
      <c r="G199" s="214"/>
      <c r="H199" s="214"/>
      <c r="I199" s="214"/>
      <c r="J199" s="215"/>
      <c r="K199" s="25">
        <v>1000</v>
      </c>
      <c r="L199" s="25">
        <v>1000</v>
      </c>
      <c r="M199" s="25">
        <v>1000</v>
      </c>
      <c r="N199" s="32">
        <f t="shared" si="55"/>
        <v>100</v>
      </c>
      <c r="IH199" s="115"/>
    </row>
    <row r="200" spans="1:242" s="114" customFormat="1" ht="15" customHeight="1" x14ac:dyDescent="0.2">
      <c r="A200" s="155"/>
      <c r="B200" s="14"/>
      <c r="C200" s="15"/>
      <c r="D200" s="15">
        <v>4294</v>
      </c>
      <c r="E200" s="214" t="s">
        <v>237</v>
      </c>
      <c r="F200" s="214"/>
      <c r="G200" s="214"/>
      <c r="H200" s="214"/>
      <c r="I200" s="214"/>
      <c r="J200" s="215"/>
      <c r="K200" s="25">
        <v>1399</v>
      </c>
      <c r="L200" s="25">
        <v>1400</v>
      </c>
      <c r="M200" s="25">
        <v>1400</v>
      </c>
      <c r="N200" s="32">
        <f t="shared" si="55"/>
        <v>100.07147962830594</v>
      </c>
      <c r="IH200" s="115"/>
    </row>
    <row r="201" spans="1:242" s="114" customFormat="1" ht="15" customHeight="1" x14ac:dyDescent="0.2">
      <c r="A201" s="155"/>
      <c r="B201" s="14"/>
      <c r="C201" s="15"/>
      <c r="D201" s="15">
        <v>4295</v>
      </c>
      <c r="E201" s="214" t="s">
        <v>238</v>
      </c>
      <c r="F201" s="214"/>
      <c r="G201" s="214"/>
      <c r="H201" s="214"/>
      <c r="I201" s="214"/>
      <c r="J201" s="215"/>
      <c r="K201" s="25">
        <v>0</v>
      </c>
      <c r="L201" s="25">
        <v>0</v>
      </c>
      <c r="M201" s="25">
        <v>0</v>
      </c>
      <c r="N201" s="32" t="str">
        <f t="shared" si="55"/>
        <v>-</v>
      </c>
      <c r="IH201" s="115"/>
    </row>
    <row r="202" spans="1:242" s="114" customFormat="1" ht="15" customHeight="1" x14ac:dyDescent="0.2">
      <c r="A202" s="155"/>
      <c r="B202" s="13">
        <v>43</v>
      </c>
      <c r="C202" s="215" t="s">
        <v>239</v>
      </c>
      <c r="D202" s="220"/>
      <c r="E202" s="220"/>
      <c r="F202" s="220"/>
      <c r="G202" s="220"/>
      <c r="H202" s="220"/>
      <c r="I202" s="220"/>
      <c r="J202" s="220"/>
      <c r="K202" s="25">
        <v>378022.23</v>
      </c>
      <c r="L202" s="25">
        <v>385500</v>
      </c>
      <c r="M202" s="25">
        <v>385500</v>
      </c>
      <c r="N202" s="32">
        <f t="shared" si="55"/>
        <v>101.97812969888041</v>
      </c>
      <c r="IH202" s="115"/>
    </row>
    <row r="203" spans="1:242" s="114" customFormat="1" ht="15" customHeight="1" x14ac:dyDescent="0.2">
      <c r="A203" s="155"/>
      <c r="B203" s="13">
        <v>44</v>
      </c>
      <c r="C203" s="214" t="s">
        <v>240</v>
      </c>
      <c r="D203" s="214"/>
      <c r="E203" s="214"/>
      <c r="F203" s="214"/>
      <c r="G203" s="214"/>
      <c r="H203" s="214"/>
      <c r="I203" s="214"/>
      <c r="J203" s="215"/>
      <c r="K203" s="25">
        <f t="shared" ref="K203" si="57">K204+K205+K209</f>
        <v>59581.04</v>
      </c>
      <c r="L203" s="25">
        <f t="shared" ref="L203" si="58">L204+L205+L209</f>
        <v>16800</v>
      </c>
      <c r="M203" s="25">
        <f t="shared" ref="M203" si="59">M204+M205+M209</f>
        <v>16800</v>
      </c>
      <c r="N203" s="32">
        <f t="shared" si="55"/>
        <v>28.196889480277619</v>
      </c>
      <c r="IH203" s="115"/>
    </row>
    <row r="204" spans="1:242" s="114" customFormat="1" ht="15" customHeight="1" x14ac:dyDescent="0.2">
      <c r="A204" s="155"/>
      <c r="B204" s="14"/>
      <c r="C204" s="15">
        <v>441</v>
      </c>
      <c r="D204" s="214" t="s">
        <v>241</v>
      </c>
      <c r="E204" s="214"/>
      <c r="F204" s="214"/>
      <c r="G204" s="214"/>
      <c r="H204" s="214"/>
      <c r="I204" s="214"/>
      <c r="J204" s="215"/>
      <c r="K204" s="25">
        <v>0</v>
      </c>
      <c r="L204" s="25">
        <v>0</v>
      </c>
      <c r="M204" s="25">
        <v>0</v>
      </c>
      <c r="N204" s="32" t="str">
        <f t="shared" si="55"/>
        <v>-</v>
      </c>
      <c r="IH204" s="115"/>
    </row>
    <row r="205" spans="1:242" s="114" customFormat="1" ht="15" customHeight="1" x14ac:dyDescent="0.2">
      <c r="A205" s="155"/>
      <c r="B205" s="14"/>
      <c r="C205" s="15">
        <v>442</v>
      </c>
      <c r="D205" s="214" t="s">
        <v>242</v>
      </c>
      <c r="E205" s="214"/>
      <c r="F205" s="214"/>
      <c r="G205" s="214"/>
      <c r="H205" s="214"/>
      <c r="I205" s="214"/>
      <c r="J205" s="215"/>
      <c r="K205" s="25">
        <f t="shared" ref="K205" si="60">SUM(K206:K208)</f>
        <v>0</v>
      </c>
      <c r="L205" s="25">
        <v>0</v>
      </c>
      <c r="M205" s="25">
        <v>0</v>
      </c>
      <c r="N205" s="32" t="str">
        <f t="shared" si="55"/>
        <v>-</v>
      </c>
      <c r="IH205" s="115"/>
    </row>
    <row r="206" spans="1:242" s="114" customFormat="1" ht="15" customHeight="1" x14ac:dyDescent="0.2">
      <c r="A206" s="155"/>
      <c r="B206" s="14"/>
      <c r="C206" s="15"/>
      <c r="D206" s="15">
        <v>4421</v>
      </c>
      <c r="E206" s="215" t="s">
        <v>243</v>
      </c>
      <c r="F206" s="220"/>
      <c r="G206" s="220"/>
      <c r="H206" s="220"/>
      <c r="I206" s="220"/>
      <c r="J206" s="220"/>
      <c r="K206" s="25">
        <v>0</v>
      </c>
      <c r="L206" s="25">
        <v>0</v>
      </c>
      <c r="M206" s="25">
        <v>0</v>
      </c>
      <c r="N206" s="32" t="str">
        <f t="shared" si="55"/>
        <v>-</v>
      </c>
      <c r="IH206" s="115"/>
    </row>
    <row r="207" spans="1:242" s="114" customFormat="1" ht="15" customHeight="1" x14ac:dyDescent="0.2">
      <c r="A207" s="155"/>
      <c r="B207" s="14"/>
      <c r="C207" s="15"/>
      <c r="D207" s="15">
        <v>4422</v>
      </c>
      <c r="E207" s="215" t="s">
        <v>244</v>
      </c>
      <c r="F207" s="220"/>
      <c r="G207" s="220"/>
      <c r="H207" s="220"/>
      <c r="I207" s="220"/>
      <c r="J207" s="220"/>
      <c r="K207" s="25">
        <v>0</v>
      </c>
      <c r="L207" s="25">
        <v>0</v>
      </c>
      <c r="M207" s="25">
        <v>0</v>
      </c>
      <c r="N207" s="32" t="str">
        <f t="shared" si="55"/>
        <v>-</v>
      </c>
      <c r="IH207" s="115"/>
    </row>
    <row r="208" spans="1:242" s="114" customFormat="1" ht="15" customHeight="1" x14ac:dyDescent="0.2">
      <c r="A208" s="155"/>
      <c r="B208" s="14"/>
      <c r="C208" s="16"/>
      <c r="D208" s="15">
        <v>4423</v>
      </c>
      <c r="E208" s="214" t="s">
        <v>245</v>
      </c>
      <c r="F208" s="214"/>
      <c r="G208" s="214"/>
      <c r="H208" s="214"/>
      <c r="I208" s="214"/>
      <c r="J208" s="215"/>
      <c r="K208" s="25">
        <v>0</v>
      </c>
      <c r="L208" s="25">
        <v>0</v>
      </c>
      <c r="M208" s="25">
        <v>0</v>
      </c>
      <c r="N208" s="32" t="str">
        <f t="shared" si="55"/>
        <v>-</v>
      </c>
      <c r="IH208" s="115"/>
    </row>
    <row r="209" spans="1:242" s="114" customFormat="1" ht="15" customHeight="1" x14ac:dyDescent="0.2">
      <c r="A209" s="155"/>
      <c r="B209" s="14"/>
      <c r="C209" s="15">
        <v>443</v>
      </c>
      <c r="D209" s="214" t="s">
        <v>246</v>
      </c>
      <c r="E209" s="214"/>
      <c r="F209" s="214"/>
      <c r="G209" s="214"/>
      <c r="H209" s="214"/>
      <c r="I209" s="214"/>
      <c r="J209" s="215"/>
      <c r="K209" s="25">
        <f t="shared" ref="K209" si="61">SUM(K210:K213)</f>
        <v>59581.04</v>
      </c>
      <c r="L209" s="25">
        <f t="shared" ref="L209:M209" si="62">SUM(L210:L213)</f>
        <v>16800</v>
      </c>
      <c r="M209" s="25">
        <f t="shared" si="62"/>
        <v>16800</v>
      </c>
      <c r="N209" s="32">
        <f t="shared" si="55"/>
        <v>28.196889480277619</v>
      </c>
      <c r="IH209" s="115"/>
    </row>
    <row r="210" spans="1:242" s="114" customFormat="1" ht="15" customHeight="1" x14ac:dyDescent="0.2">
      <c r="A210" s="156"/>
      <c r="B210" s="38"/>
      <c r="C210" s="39"/>
      <c r="D210" s="39">
        <v>4431</v>
      </c>
      <c r="E210" s="216" t="s">
        <v>247</v>
      </c>
      <c r="F210" s="216"/>
      <c r="G210" s="216"/>
      <c r="H210" s="216"/>
      <c r="I210" s="216"/>
      <c r="J210" s="217"/>
      <c r="K210" s="40">
        <v>6631.24</v>
      </c>
      <c r="L210" s="40">
        <v>6800</v>
      </c>
      <c r="M210" s="40">
        <v>6800</v>
      </c>
      <c r="N210" s="32">
        <f t="shared" si="55"/>
        <v>102.54492372467293</v>
      </c>
      <c r="IH210" s="115"/>
    </row>
    <row r="211" spans="1:242" s="114" customFormat="1" ht="15" customHeight="1" x14ac:dyDescent="0.2">
      <c r="A211" s="156"/>
      <c r="B211" s="38"/>
      <c r="C211" s="39"/>
      <c r="D211" s="39">
        <v>4432</v>
      </c>
      <c r="E211" s="216" t="s">
        <v>248</v>
      </c>
      <c r="F211" s="216"/>
      <c r="G211" s="216"/>
      <c r="H211" s="216"/>
      <c r="I211" s="216"/>
      <c r="J211" s="217"/>
      <c r="K211" s="40">
        <v>0</v>
      </c>
      <c r="L211" s="40">
        <v>0</v>
      </c>
      <c r="M211" s="40">
        <v>0</v>
      </c>
      <c r="N211" s="32" t="str">
        <f t="shared" si="55"/>
        <v>-</v>
      </c>
      <c r="IH211" s="115"/>
    </row>
    <row r="212" spans="1:242" s="114" customFormat="1" ht="15" customHeight="1" x14ac:dyDescent="0.2">
      <c r="A212" s="156"/>
      <c r="B212" s="38"/>
      <c r="C212" s="39"/>
      <c r="D212" s="39">
        <v>4433</v>
      </c>
      <c r="E212" s="216" t="s">
        <v>249</v>
      </c>
      <c r="F212" s="216"/>
      <c r="G212" s="216"/>
      <c r="H212" s="216"/>
      <c r="I212" s="216"/>
      <c r="J212" s="217"/>
      <c r="K212" s="40">
        <v>55.45</v>
      </c>
      <c r="L212" s="40">
        <v>0</v>
      </c>
      <c r="M212" s="40">
        <v>0</v>
      </c>
      <c r="N212" s="32">
        <f t="shared" si="55"/>
        <v>0</v>
      </c>
      <c r="IH212" s="115"/>
    </row>
    <row r="213" spans="1:242" s="114" customFormat="1" ht="15" customHeight="1" x14ac:dyDescent="0.2">
      <c r="A213" s="155"/>
      <c r="B213" s="14"/>
      <c r="C213" s="15"/>
      <c r="D213" s="15">
        <v>4434</v>
      </c>
      <c r="E213" s="214" t="s">
        <v>250</v>
      </c>
      <c r="F213" s="214"/>
      <c r="G213" s="214"/>
      <c r="H213" s="214"/>
      <c r="I213" s="214"/>
      <c r="J213" s="215"/>
      <c r="K213" s="176">
        <v>52894.35</v>
      </c>
      <c r="L213" s="25">
        <v>10000</v>
      </c>
      <c r="M213" s="25">
        <v>10000</v>
      </c>
      <c r="N213" s="32">
        <f t="shared" si="55"/>
        <v>18.905610901731471</v>
      </c>
      <c r="IH213" s="115"/>
    </row>
    <row r="214" spans="1:242" s="114" customFormat="1" ht="15" customHeight="1" x14ac:dyDescent="0.2">
      <c r="A214" s="156"/>
      <c r="B214" s="46" t="s">
        <v>251</v>
      </c>
      <c r="C214" s="216" t="s">
        <v>252</v>
      </c>
      <c r="D214" s="216"/>
      <c r="E214" s="216"/>
      <c r="F214" s="216"/>
      <c r="G214" s="216"/>
      <c r="H214" s="216"/>
      <c r="I214" s="216"/>
      <c r="J214" s="217"/>
      <c r="K214" s="40">
        <f t="shared" ref="K214" si="63">K215+K218</f>
        <v>0</v>
      </c>
      <c r="L214" s="40">
        <f t="shared" ref="L214" si="64">L215+L218</f>
        <v>0</v>
      </c>
      <c r="M214" s="40">
        <f t="shared" ref="M214" si="65">M215+M218</f>
        <v>0</v>
      </c>
      <c r="N214" s="32" t="str">
        <f t="shared" si="55"/>
        <v>-</v>
      </c>
      <c r="IH214" s="115"/>
    </row>
    <row r="215" spans="1:242" s="114" customFormat="1" ht="15" customHeight="1" x14ac:dyDescent="0.2">
      <c r="A215" s="155"/>
      <c r="B215" s="13"/>
      <c r="C215" s="15">
        <v>451</v>
      </c>
      <c r="D215" s="214" t="s">
        <v>253</v>
      </c>
      <c r="E215" s="214"/>
      <c r="F215" s="214"/>
      <c r="G215" s="214"/>
      <c r="H215" s="214"/>
      <c r="I215" s="214"/>
      <c r="J215" s="215"/>
      <c r="K215" s="25">
        <f t="shared" ref="K215" si="66">SUM(K216:K217)</f>
        <v>0</v>
      </c>
      <c r="L215" s="25">
        <f t="shared" ref="L215" si="67">SUM(L216:L217)</f>
        <v>0</v>
      </c>
      <c r="M215" s="25">
        <f t="shared" ref="M215" si="68">SUM(M216:M217)</f>
        <v>0</v>
      </c>
      <c r="N215" s="32" t="str">
        <f t="shared" si="55"/>
        <v>-</v>
      </c>
      <c r="IH215" s="115"/>
    </row>
    <row r="216" spans="1:242" s="114" customFormat="1" ht="15" customHeight="1" x14ac:dyDescent="0.2">
      <c r="A216" s="156"/>
      <c r="B216" s="46"/>
      <c r="C216" s="47"/>
      <c r="D216" s="39">
        <v>4511</v>
      </c>
      <c r="E216" s="216" t="s">
        <v>253</v>
      </c>
      <c r="F216" s="216"/>
      <c r="G216" s="216"/>
      <c r="H216" s="216"/>
      <c r="I216" s="216"/>
      <c r="J216" s="217"/>
      <c r="K216" s="40">
        <v>0</v>
      </c>
      <c r="L216" s="40">
        <v>0</v>
      </c>
      <c r="M216" s="40">
        <v>0</v>
      </c>
      <c r="N216" s="32" t="str">
        <f t="shared" si="55"/>
        <v>-</v>
      </c>
      <c r="IH216" s="115"/>
    </row>
    <row r="217" spans="1:242" s="114" customFormat="1" ht="15" customHeight="1" x14ac:dyDescent="0.2">
      <c r="A217" s="155"/>
      <c r="B217" s="13"/>
      <c r="C217" s="17"/>
      <c r="D217" s="15">
        <v>4512</v>
      </c>
      <c r="E217" s="214" t="s">
        <v>254</v>
      </c>
      <c r="F217" s="214"/>
      <c r="G217" s="214"/>
      <c r="H217" s="214"/>
      <c r="I217" s="214"/>
      <c r="J217" s="215"/>
      <c r="K217" s="25">
        <v>0</v>
      </c>
      <c r="L217" s="40">
        <v>0</v>
      </c>
      <c r="M217" s="40">
        <v>0</v>
      </c>
      <c r="N217" s="32" t="str">
        <f t="shared" si="55"/>
        <v>-</v>
      </c>
      <c r="IH217" s="115"/>
    </row>
    <row r="218" spans="1:242" s="114" customFormat="1" ht="15" customHeight="1" x14ac:dyDescent="0.2">
      <c r="A218" s="155"/>
      <c r="B218" s="13"/>
      <c r="C218" s="15">
        <v>452</v>
      </c>
      <c r="D218" s="214" t="s">
        <v>255</v>
      </c>
      <c r="E218" s="214"/>
      <c r="F218" s="214"/>
      <c r="G218" s="214"/>
      <c r="H218" s="214"/>
      <c r="I218" s="214"/>
      <c r="J218" s="215"/>
      <c r="K218" s="25">
        <v>0</v>
      </c>
      <c r="L218" s="40">
        <v>0</v>
      </c>
      <c r="M218" s="40">
        <v>0</v>
      </c>
      <c r="N218" s="32" t="str">
        <f t="shared" si="55"/>
        <v>-</v>
      </c>
      <c r="IH218" s="115"/>
    </row>
    <row r="219" spans="1:242" s="114" customFormat="1" ht="14.25" customHeight="1" thickBot="1" x14ac:dyDescent="0.25">
      <c r="A219" s="159"/>
      <c r="B219" s="35"/>
      <c r="C219" s="84"/>
      <c r="D219" s="19">
        <v>4521</v>
      </c>
      <c r="E219" s="241" t="s">
        <v>256</v>
      </c>
      <c r="F219" s="241"/>
      <c r="G219" s="241"/>
      <c r="H219" s="241"/>
      <c r="I219" s="241"/>
      <c r="J219" s="239"/>
      <c r="K219" s="26">
        <v>0</v>
      </c>
      <c r="L219" s="26">
        <v>0</v>
      </c>
      <c r="M219" s="26">
        <v>0</v>
      </c>
      <c r="N219" s="32" t="str">
        <f t="shared" si="55"/>
        <v>-</v>
      </c>
      <c r="IH219" s="115"/>
    </row>
    <row r="220" spans="1:242" s="114" customFormat="1" ht="15" customHeight="1" x14ac:dyDescent="0.2">
      <c r="A220" s="233" t="s">
        <v>146</v>
      </c>
      <c r="B220" s="234"/>
      <c r="C220" s="234"/>
      <c r="D220" s="234"/>
      <c r="E220" s="234"/>
      <c r="F220" s="234"/>
      <c r="G220" s="234"/>
      <c r="H220" s="234"/>
      <c r="I220" s="234"/>
      <c r="J220" s="235"/>
      <c r="K220" s="231" t="s">
        <v>413</v>
      </c>
      <c r="L220" s="231" t="s">
        <v>401</v>
      </c>
      <c r="M220" s="231" t="s">
        <v>411</v>
      </c>
      <c r="N220" s="208" t="s">
        <v>3</v>
      </c>
      <c r="IH220" s="115"/>
    </row>
    <row r="221" spans="1:242" s="114" customFormat="1" ht="27" customHeight="1" x14ac:dyDescent="0.2">
      <c r="A221" s="236"/>
      <c r="B221" s="237"/>
      <c r="C221" s="237"/>
      <c r="D221" s="237"/>
      <c r="E221" s="237"/>
      <c r="F221" s="237"/>
      <c r="G221" s="237"/>
      <c r="H221" s="237"/>
      <c r="I221" s="237"/>
      <c r="J221" s="238"/>
      <c r="K221" s="232"/>
      <c r="L221" s="232"/>
      <c r="M221" s="232"/>
      <c r="N221" s="209"/>
      <c r="IH221" s="115"/>
    </row>
    <row r="222" spans="1:242" s="114" customFormat="1" ht="15" customHeight="1" x14ac:dyDescent="0.2">
      <c r="A222" s="156"/>
      <c r="B222" s="46">
        <v>46</v>
      </c>
      <c r="C222" s="216" t="s">
        <v>257</v>
      </c>
      <c r="D222" s="216"/>
      <c r="E222" s="216"/>
      <c r="F222" s="216"/>
      <c r="G222" s="216"/>
      <c r="H222" s="216"/>
      <c r="I222" s="216"/>
      <c r="J222" s="217"/>
      <c r="K222" s="40">
        <f t="shared" ref="K222" si="69">K223+K228</f>
        <v>61562.880000000005</v>
      </c>
      <c r="L222" s="40">
        <f t="shared" ref="L222:M222" si="70">L223+L228</f>
        <v>8000</v>
      </c>
      <c r="M222" s="40">
        <f t="shared" si="70"/>
        <v>8000</v>
      </c>
      <c r="N222" s="55">
        <f t="shared" ref="N222:N232" si="71">IF(K222&gt;0,IF(M222/K222&gt;=100,"&gt;&gt;100",M222/K222*100),"-")</f>
        <v>12.994843646041248</v>
      </c>
      <c r="IH222" s="115"/>
    </row>
    <row r="223" spans="1:242" s="114" customFormat="1" ht="15" customHeight="1" x14ac:dyDescent="0.2">
      <c r="A223" s="155"/>
      <c r="B223" s="13"/>
      <c r="C223" s="15">
        <v>461</v>
      </c>
      <c r="D223" s="214" t="s">
        <v>399</v>
      </c>
      <c r="E223" s="214"/>
      <c r="F223" s="214"/>
      <c r="G223" s="214"/>
      <c r="H223" s="214"/>
      <c r="I223" s="214"/>
      <c r="J223" s="215"/>
      <c r="K223" s="25">
        <f t="shared" ref="K223" si="72">SUM(K224:K227)</f>
        <v>0</v>
      </c>
      <c r="L223" s="25">
        <f t="shared" ref="L223:M223" si="73">SUM(L224:L227)</f>
        <v>0</v>
      </c>
      <c r="M223" s="25">
        <f t="shared" si="73"/>
        <v>0</v>
      </c>
      <c r="N223" s="55" t="str">
        <f t="shared" si="71"/>
        <v>-</v>
      </c>
      <c r="IH223" s="115"/>
    </row>
    <row r="224" spans="1:242" s="114" customFormat="1" ht="15" customHeight="1" x14ac:dyDescent="0.2">
      <c r="A224" s="155"/>
      <c r="B224" s="13"/>
      <c r="C224" s="15"/>
      <c r="D224" s="15">
        <v>4611</v>
      </c>
      <c r="E224" s="215" t="s">
        <v>258</v>
      </c>
      <c r="F224" s="220"/>
      <c r="G224" s="220"/>
      <c r="H224" s="220"/>
      <c r="I224" s="220"/>
      <c r="J224" s="220"/>
      <c r="K224" s="25">
        <v>0</v>
      </c>
      <c r="L224" s="25">
        <v>0</v>
      </c>
      <c r="M224" s="25">
        <v>0</v>
      </c>
      <c r="N224" s="55" t="str">
        <f t="shared" si="71"/>
        <v>-</v>
      </c>
      <c r="IH224" s="115"/>
    </row>
    <row r="225" spans="1:242" s="114" customFormat="1" ht="14.25" customHeight="1" x14ac:dyDescent="0.2">
      <c r="A225" s="155"/>
      <c r="B225" s="13"/>
      <c r="C225" s="15"/>
      <c r="D225" s="15">
        <v>4612</v>
      </c>
      <c r="E225" s="215" t="s">
        <v>259</v>
      </c>
      <c r="F225" s="220"/>
      <c r="G225" s="220"/>
      <c r="H225" s="220"/>
      <c r="I225" s="220"/>
      <c r="J225" s="220"/>
      <c r="K225" s="25">
        <v>0</v>
      </c>
      <c r="L225" s="25">
        <v>0</v>
      </c>
      <c r="M225" s="25">
        <v>0</v>
      </c>
      <c r="N225" s="55" t="str">
        <f t="shared" si="71"/>
        <v>-</v>
      </c>
      <c r="IH225" s="115"/>
    </row>
    <row r="226" spans="1:242" s="114" customFormat="1" ht="15" customHeight="1" x14ac:dyDescent="0.2">
      <c r="A226" s="155"/>
      <c r="B226" s="13"/>
      <c r="C226" s="15"/>
      <c r="D226" s="15">
        <v>4613</v>
      </c>
      <c r="E226" s="215" t="s">
        <v>260</v>
      </c>
      <c r="F226" s="220"/>
      <c r="G226" s="220"/>
      <c r="H226" s="220"/>
      <c r="I226" s="220"/>
      <c r="J226" s="220"/>
      <c r="K226" s="25">
        <v>0</v>
      </c>
      <c r="L226" s="25">
        <v>0</v>
      </c>
      <c r="M226" s="25">
        <v>0</v>
      </c>
      <c r="N226" s="55" t="str">
        <f t="shared" si="71"/>
        <v>-</v>
      </c>
      <c r="IH226" s="115"/>
    </row>
    <row r="227" spans="1:242" s="114" customFormat="1" ht="15" customHeight="1" x14ac:dyDescent="0.2">
      <c r="A227" s="157"/>
      <c r="B227" s="33"/>
      <c r="C227" s="34"/>
      <c r="D227" s="34">
        <v>4614</v>
      </c>
      <c r="E227" s="248" t="s">
        <v>400</v>
      </c>
      <c r="F227" s="320"/>
      <c r="G227" s="320"/>
      <c r="H227" s="320"/>
      <c r="I227" s="320"/>
      <c r="J227" s="320"/>
      <c r="K227" s="30">
        <v>0</v>
      </c>
      <c r="L227" s="30">
        <v>0</v>
      </c>
      <c r="M227" s="30">
        <v>0</v>
      </c>
      <c r="N227" s="55" t="str">
        <f t="shared" si="71"/>
        <v>-</v>
      </c>
      <c r="IH227" s="115"/>
    </row>
    <row r="228" spans="1:242" s="114" customFormat="1" ht="15" customHeight="1" x14ac:dyDescent="0.2">
      <c r="A228" s="155"/>
      <c r="B228" s="13"/>
      <c r="C228" s="15">
        <v>462</v>
      </c>
      <c r="D228" s="214" t="s">
        <v>261</v>
      </c>
      <c r="E228" s="214"/>
      <c r="F228" s="214"/>
      <c r="G228" s="214"/>
      <c r="H228" s="214"/>
      <c r="I228" s="214"/>
      <c r="J228" s="215"/>
      <c r="K228" s="25">
        <f t="shared" ref="K228" si="74">SUM(K229:K232)</f>
        <v>61562.880000000005</v>
      </c>
      <c r="L228" s="25">
        <f t="shared" ref="L228" si="75">SUM(L229:L232)</f>
        <v>8000</v>
      </c>
      <c r="M228" s="25">
        <f t="shared" ref="M228" si="76">SUM(M229:M232)</f>
        <v>8000</v>
      </c>
      <c r="N228" s="55">
        <f t="shared" si="71"/>
        <v>12.994843646041248</v>
      </c>
      <c r="IH228" s="115"/>
    </row>
    <row r="229" spans="1:242" s="114" customFormat="1" ht="15" customHeight="1" x14ac:dyDescent="0.2">
      <c r="A229" s="155"/>
      <c r="B229" s="13"/>
      <c r="C229" s="15"/>
      <c r="D229" s="15">
        <v>4621</v>
      </c>
      <c r="E229" s="215" t="s">
        <v>262</v>
      </c>
      <c r="F229" s="220"/>
      <c r="G229" s="220"/>
      <c r="H229" s="220"/>
      <c r="I229" s="220"/>
      <c r="J229" s="220"/>
      <c r="K229" s="25">
        <v>31892.39</v>
      </c>
      <c r="L229" s="25">
        <v>8000</v>
      </c>
      <c r="M229" s="25">
        <v>8000</v>
      </c>
      <c r="N229" s="55">
        <f t="shared" si="71"/>
        <v>25.084353979115392</v>
      </c>
      <c r="IH229" s="115"/>
    </row>
    <row r="230" spans="1:242" s="114" customFormat="1" ht="15" customHeight="1" x14ac:dyDescent="0.2">
      <c r="A230" s="155"/>
      <c r="B230" s="13"/>
      <c r="C230" s="15"/>
      <c r="D230" s="15">
        <v>4622</v>
      </c>
      <c r="E230" s="215" t="s">
        <v>263</v>
      </c>
      <c r="F230" s="220"/>
      <c r="G230" s="220"/>
      <c r="H230" s="220"/>
      <c r="I230" s="220"/>
      <c r="J230" s="220"/>
      <c r="K230" s="25">
        <v>29670.49</v>
      </c>
      <c r="L230" s="25">
        <v>0</v>
      </c>
      <c r="M230" s="25">
        <v>0</v>
      </c>
      <c r="N230" s="55">
        <f t="shared" si="71"/>
        <v>0</v>
      </c>
      <c r="IH230" s="115"/>
    </row>
    <row r="231" spans="1:242" s="114" customFormat="1" ht="15" customHeight="1" x14ac:dyDescent="0.2">
      <c r="A231" s="155"/>
      <c r="B231" s="13"/>
      <c r="C231" s="15"/>
      <c r="D231" s="15">
        <v>4623</v>
      </c>
      <c r="E231" s="215" t="s">
        <v>264</v>
      </c>
      <c r="F231" s="220"/>
      <c r="G231" s="220"/>
      <c r="H231" s="220"/>
      <c r="I231" s="220"/>
      <c r="J231" s="220"/>
      <c r="K231" s="25">
        <v>0</v>
      </c>
      <c r="L231" s="25">
        <v>0</v>
      </c>
      <c r="M231" s="25">
        <v>0</v>
      </c>
      <c r="N231" s="55" t="str">
        <f t="shared" si="71"/>
        <v>-</v>
      </c>
      <c r="IH231" s="115"/>
    </row>
    <row r="232" spans="1:242" s="114" customFormat="1" ht="15" customHeight="1" thickBot="1" x14ac:dyDescent="0.25">
      <c r="A232" s="159"/>
      <c r="B232" s="35"/>
      <c r="C232" s="19"/>
      <c r="D232" s="19">
        <v>4624</v>
      </c>
      <c r="E232" s="239" t="s">
        <v>265</v>
      </c>
      <c r="F232" s="240"/>
      <c r="G232" s="240"/>
      <c r="H232" s="240"/>
      <c r="I232" s="240"/>
      <c r="J232" s="240"/>
      <c r="K232" s="26">
        <v>0</v>
      </c>
      <c r="L232" s="25">
        <v>0</v>
      </c>
      <c r="M232" s="25">
        <v>0</v>
      </c>
      <c r="N232" s="55" t="str">
        <f t="shared" si="71"/>
        <v>-</v>
      </c>
      <c r="IH232" s="115"/>
    </row>
    <row r="233" spans="1:242" s="114" customFormat="1" ht="20.25" customHeight="1" x14ac:dyDescent="0.2">
      <c r="A233" s="242" t="s">
        <v>266</v>
      </c>
      <c r="B233" s="243"/>
      <c r="C233" s="243"/>
      <c r="D233" s="243"/>
      <c r="E233" s="243"/>
      <c r="F233" s="243"/>
      <c r="G233" s="243"/>
      <c r="H233" s="243"/>
      <c r="I233" s="243"/>
      <c r="J233" s="243"/>
      <c r="K233" s="210">
        <f>K107</f>
        <v>2607647.94</v>
      </c>
      <c r="L233" s="210">
        <f>L107</f>
        <v>2319887.81</v>
      </c>
      <c r="M233" s="210">
        <f>M107</f>
        <v>2319887.81</v>
      </c>
      <c r="N233" s="212">
        <f>IF(K233&gt;0,IF(L233/K233&gt;=100,"&gt;&gt;100",L233/K233*100),"-")</f>
        <v>88.964763011681711</v>
      </c>
      <c r="IH233" s="115"/>
    </row>
    <row r="234" spans="1:242" s="114" customFormat="1" ht="15" customHeight="1" thickBot="1" x14ac:dyDescent="0.25">
      <c r="A234" s="226"/>
      <c r="B234" s="227"/>
      <c r="C234" s="227"/>
      <c r="D234" s="227"/>
      <c r="E234" s="227"/>
      <c r="F234" s="227"/>
      <c r="G234" s="227"/>
      <c r="H234" s="227"/>
      <c r="I234" s="227"/>
      <c r="J234" s="227"/>
      <c r="K234" s="211"/>
      <c r="L234" s="211"/>
      <c r="M234" s="211"/>
      <c r="N234" s="213" t="str">
        <f>IF(K234&gt;0,IF(L234/K234&gt;=100,"&gt;&gt;100",L234/K234*100),"-")</f>
        <v>-</v>
      </c>
      <c r="IH234" s="115"/>
    </row>
    <row r="235" spans="1:242" s="114" customFormat="1" ht="15" customHeight="1" x14ac:dyDescent="0.2">
      <c r="A235" s="233" t="s">
        <v>267</v>
      </c>
      <c r="B235" s="234"/>
      <c r="C235" s="234"/>
      <c r="D235" s="234"/>
      <c r="E235" s="234"/>
      <c r="F235" s="234"/>
      <c r="G235" s="234"/>
      <c r="H235" s="234"/>
      <c r="I235" s="234"/>
      <c r="J235" s="235"/>
      <c r="K235" s="231" t="s">
        <v>413</v>
      </c>
      <c r="L235" s="231" t="s">
        <v>401</v>
      </c>
      <c r="M235" s="231" t="s">
        <v>411</v>
      </c>
      <c r="N235" s="208" t="s">
        <v>3</v>
      </c>
      <c r="IH235" s="115"/>
    </row>
    <row r="236" spans="1:242" s="114" customFormat="1" ht="27" customHeight="1" x14ac:dyDescent="0.2">
      <c r="A236" s="236"/>
      <c r="B236" s="237"/>
      <c r="C236" s="237"/>
      <c r="D236" s="237"/>
      <c r="E236" s="237"/>
      <c r="F236" s="237"/>
      <c r="G236" s="237"/>
      <c r="H236" s="237"/>
      <c r="I236" s="237"/>
      <c r="J236" s="238"/>
      <c r="K236" s="232"/>
      <c r="L236" s="232"/>
      <c r="M236" s="232"/>
      <c r="N236" s="209"/>
      <c r="IH236" s="115"/>
    </row>
    <row r="237" spans="1:242" s="114" customFormat="1" ht="15" customHeight="1" x14ac:dyDescent="0.2">
      <c r="A237" s="155"/>
      <c r="B237" s="13" t="s">
        <v>268</v>
      </c>
      <c r="C237" s="214" t="s">
        <v>269</v>
      </c>
      <c r="D237" s="214"/>
      <c r="E237" s="214"/>
      <c r="F237" s="214"/>
      <c r="G237" s="214"/>
      <c r="H237" s="214"/>
      <c r="I237" s="214"/>
      <c r="J237" s="215"/>
      <c r="K237" s="25">
        <f>K238+K246+K260+K263+K271</f>
        <v>2127416.6399999997</v>
      </c>
      <c r="L237" s="25">
        <f>L238+L246+L260+L263+L271</f>
        <v>715139.38</v>
      </c>
      <c r="M237" s="25">
        <f>M238+M246+M260+M263+M271</f>
        <v>715139.38</v>
      </c>
      <c r="N237" s="32">
        <f t="shared" ref="N237:N255" si="77">IF(K237&gt;0,IF(M237/K237&gt;=100,"&gt;&gt;100",M237/K237*100),"-")</f>
        <v>33.615389038228081</v>
      </c>
      <c r="Q237" s="116"/>
      <c r="IH237" s="115"/>
    </row>
    <row r="238" spans="1:242" s="114" customFormat="1" ht="15" customHeight="1" x14ac:dyDescent="0.2">
      <c r="A238" s="155"/>
      <c r="B238" s="13"/>
      <c r="C238" s="15" t="s">
        <v>270</v>
      </c>
      <c r="D238" s="214" t="s">
        <v>271</v>
      </c>
      <c r="E238" s="214"/>
      <c r="F238" s="214"/>
      <c r="G238" s="214"/>
      <c r="H238" s="214"/>
      <c r="I238" s="214"/>
      <c r="J238" s="215"/>
      <c r="K238" s="25">
        <f t="shared" ref="K238" si="78">K239+K240+K241</f>
        <v>1927957.42</v>
      </c>
      <c r="L238" s="25">
        <f t="shared" ref="L238" si="79">L239+L240+L241</f>
        <v>146639.38</v>
      </c>
      <c r="M238" s="25">
        <f t="shared" ref="M238" si="80">M239+M240+M241</f>
        <v>146639.38</v>
      </c>
      <c r="N238" s="32">
        <f t="shared" si="77"/>
        <v>7.605944948721949</v>
      </c>
      <c r="IH238" s="115"/>
    </row>
    <row r="239" spans="1:242" s="114" customFormat="1" ht="15" customHeight="1" x14ac:dyDescent="0.2">
      <c r="A239" s="155"/>
      <c r="B239" s="13"/>
      <c r="C239" s="15"/>
      <c r="D239" s="15" t="s">
        <v>272</v>
      </c>
      <c r="E239" s="215" t="s">
        <v>273</v>
      </c>
      <c r="F239" s="220"/>
      <c r="G239" s="220"/>
      <c r="H239" s="220"/>
      <c r="I239" s="220"/>
      <c r="J239" s="220"/>
      <c r="K239" s="25">
        <v>0</v>
      </c>
      <c r="L239" s="25">
        <v>0</v>
      </c>
      <c r="M239" s="25">
        <v>0</v>
      </c>
      <c r="N239" s="32" t="str">
        <f t="shared" si="77"/>
        <v>-</v>
      </c>
      <c r="IH239" s="115"/>
    </row>
    <row r="240" spans="1:242" s="114" customFormat="1" ht="15" customHeight="1" x14ac:dyDescent="0.2">
      <c r="A240" s="155"/>
      <c r="B240" s="13"/>
      <c r="C240" s="15"/>
      <c r="D240" s="15" t="s">
        <v>274</v>
      </c>
      <c r="E240" s="215" t="s">
        <v>275</v>
      </c>
      <c r="F240" s="220"/>
      <c r="G240" s="220"/>
      <c r="H240" s="220"/>
      <c r="I240" s="220"/>
      <c r="J240" s="220"/>
      <c r="K240" s="25">
        <v>0</v>
      </c>
      <c r="L240" s="25">
        <v>0</v>
      </c>
      <c r="M240" s="25">
        <v>0</v>
      </c>
      <c r="N240" s="32" t="str">
        <f t="shared" si="77"/>
        <v>-</v>
      </c>
      <c r="IH240" s="115"/>
    </row>
    <row r="241" spans="1:242" s="114" customFormat="1" ht="15" customHeight="1" x14ac:dyDescent="0.2">
      <c r="A241" s="155"/>
      <c r="B241" s="13"/>
      <c r="C241" s="17"/>
      <c r="D241" s="15" t="s">
        <v>276</v>
      </c>
      <c r="E241" s="214" t="s">
        <v>277</v>
      </c>
      <c r="F241" s="214"/>
      <c r="G241" s="214"/>
      <c r="H241" s="214"/>
      <c r="I241" s="214"/>
      <c r="J241" s="215"/>
      <c r="K241" s="25">
        <f>K242+K243+K244+K245</f>
        <v>1927957.42</v>
      </c>
      <c r="L241" s="25">
        <f>L242+L243+L244+L245</f>
        <v>146639.38</v>
      </c>
      <c r="M241" s="25">
        <f>M242+M243+M244+M245</f>
        <v>146639.38</v>
      </c>
      <c r="N241" s="32">
        <f t="shared" si="77"/>
        <v>7.605944948721949</v>
      </c>
      <c r="IH241" s="115"/>
    </row>
    <row r="242" spans="1:242" s="114" customFormat="1" ht="15" customHeight="1" x14ac:dyDescent="0.2">
      <c r="A242" s="155"/>
      <c r="B242" s="14"/>
      <c r="C242" s="16"/>
      <c r="D242" s="15"/>
      <c r="E242" s="15" t="s">
        <v>278</v>
      </c>
      <c r="F242" s="214" t="s">
        <v>279</v>
      </c>
      <c r="G242" s="214"/>
      <c r="H242" s="214"/>
      <c r="I242" s="214"/>
      <c r="J242" s="215"/>
      <c r="K242" s="25">
        <v>1927957.42</v>
      </c>
      <c r="L242" s="25">
        <v>121639.38</v>
      </c>
      <c r="M242" s="25">
        <v>121639.38</v>
      </c>
      <c r="N242" s="32">
        <f t="shared" si="77"/>
        <v>6.3092358128946646</v>
      </c>
      <c r="IH242" s="115"/>
    </row>
    <row r="243" spans="1:242" s="114" customFormat="1" ht="15" customHeight="1" x14ac:dyDescent="0.2">
      <c r="A243" s="155"/>
      <c r="B243" s="14"/>
      <c r="C243" s="16"/>
      <c r="D243" s="15"/>
      <c r="E243" s="15" t="s">
        <v>280</v>
      </c>
      <c r="F243" s="214" t="s">
        <v>281</v>
      </c>
      <c r="G243" s="214"/>
      <c r="H243" s="214"/>
      <c r="I243" s="214"/>
      <c r="J243" s="215"/>
      <c r="K243" s="25">
        <v>0</v>
      </c>
      <c r="L243" s="25">
        <v>0</v>
      </c>
      <c r="M243" s="25">
        <v>0</v>
      </c>
      <c r="N243" s="32" t="str">
        <f t="shared" si="77"/>
        <v>-</v>
      </c>
      <c r="IH243" s="115"/>
    </row>
    <row r="244" spans="1:242" s="114" customFormat="1" ht="15" customHeight="1" x14ac:dyDescent="0.2">
      <c r="A244" s="155"/>
      <c r="B244" s="14"/>
      <c r="C244" s="16"/>
      <c r="D244" s="15"/>
      <c r="E244" s="18" t="s">
        <v>282</v>
      </c>
      <c r="F244" s="215" t="s">
        <v>283</v>
      </c>
      <c r="G244" s="220"/>
      <c r="H244" s="220"/>
      <c r="I244" s="220"/>
      <c r="J244" s="220"/>
      <c r="K244" s="25">
        <v>0</v>
      </c>
      <c r="L244" s="25">
        <v>25000</v>
      </c>
      <c r="M244" s="25">
        <v>25000</v>
      </c>
      <c r="N244" s="32" t="str">
        <f t="shared" si="77"/>
        <v>-</v>
      </c>
      <c r="IH244" s="115"/>
    </row>
    <row r="245" spans="1:242" s="114" customFormat="1" ht="15" customHeight="1" x14ac:dyDescent="0.2">
      <c r="A245" s="155"/>
      <c r="B245" s="14"/>
      <c r="C245" s="16"/>
      <c r="D245" s="15"/>
      <c r="E245" s="18" t="s">
        <v>284</v>
      </c>
      <c r="F245" s="214" t="s">
        <v>285</v>
      </c>
      <c r="G245" s="214"/>
      <c r="H245" s="214"/>
      <c r="I245" s="214"/>
      <c r="J245" s="215"/>
      <c r="K245" s="25">
        <v>0</v>
      </c>
      <c r="L245" s="25">
        <v>0</v>
      </c>
      <c r="M245" s="25">
        <v>0</v>
      </c>
      <c r="N245" s="32" t="str">
        <f t="shared" si="77"/>
        <v>-</v>
      </c>
      <c r="IH245" s="115"/>
    </row>
    <row r="246" spans="1:242" s="114" customFormat="1" ht="15" customHeight="1" x14ac:dyDescent="0.2">
      <c r="A246" s="155"/>
      <c r="B246" s="14"/>
      <c r="C246" s="15" t="s">
        <v>286</v>
      </c>
      <c r="D246" s="214" t="s">
        <v>287</v>
      </c>
      <c r="E246" s="214"/>
      <c r="F246" s="214"/>
      <c r="G246" s="214"/>
      <c r="H246" s="214"/>
      <c r="I246" s="214"/>
      <c r="J246" s="215"/>
      <c r="K246" s="25">
        <f>K247+K251+K258</f>
        <v>115582.17</v>
      </c>
      <c r="L246" s="25">
        <f>L247+L251+L258</f>
        <v>246250</v>
      </c>
      <c r="M246" s="25">
        <f>M247+M251+M258</f>
        <v>246250</v>
      </c>
      <c r="N246" s="32">
        <f t="shared" si="77"/>
        <v>213.05189200029727</v>
      </c>
      <c r="Q246" s="116"/>
      <c r="IH246" s="115"/>
    </row>
    <row r="247" spans="1:242" s="114" customFormat="1" ht="15" customHeight="1" x14ac:dyDescent="0.2">
      <c r="A247" s="155"/>
      <c r="B247" s="14"/>
      <c r="C247" s="16"/>
      <c r="D247" s="15" t="s">
        <v>288</v>
      </c>
      <c r="E247" s="214" t="s">
        <v>289</v>
      </c>
      <c r="F247" s="214"/>
      <c r="G247" s="214"/>
      <c r="H247" s="214"/>
      <c r="I247" s="214"/>
      <c r="J247" s="215"/>
      <c r="K247" s="25">
        <f t="shared" ref="K247" si="81">SUM(K248:K250)</f>
        <v>8666.73</v>
      </c>
      <c r="L247" s="25">
        <f t="shared" ref="L247:M247" si="82">SUM(L248:L250)</f>
        <v>11250</v>
      </c>
      <c r="M247" s="25">
        <f t="shared" si="82"/>
        <v>11250</v>
      </c>
      <c r="N247" s="32">
        <f t="shared" si="77"/>
        <v>129.80674371994974</v>
      </c>
      <c r="IH247" s="115"/>
    </row>
    <row r="248" spans="1:242" s="114" customFormat="1" ht="15" customHeight="1" x14ac:dyDescent="0.2">
      <c r="A248" s="156"/>
      <c r="B248" s="38"/>
      <c r="C248" s="48"/>
      <c r="D248" s="39"/>
      <c r="E248" s="39" t="s">
        <v>290</v>
      </c>
      <c r="F248" s="216" t="s">
        <v>291</v>
      </c>
      <c r="G248" s="216"/>
      <c r="H248" s="216"/>
      <c r="I248" s="216"/>
      <c r="J248" s="217"/>
      <c r="K248" s="40">
        <v>0</v>
      </c>
      <c r="L248" s="40">
        <v>0</v>
      </c>
      <c r="M248" s="40">
        <v>0</v>
      </c>
      <c r="N248" s="32" t="str">
        <f t="shared" si="77"/>
        <v>-</v>
      </c>
      <c r="IH248" s="115"/>
    </row>
    <row r="249" spans="1:242" s="114" customFormat="1" ht="15" customHeight="1" x14ac:dyDescent="0.2">
      <c r="A249" s="156"/>
      <c r="B249" s="38"/>
      <c r="C249" s="48"/>
      <c r="D249" s="39"/>
      <c r="E249" s="39" t="s">
        <v>292</v>
      </c>
      <c r="F249" s="216" t="s">
        <v>293</v>
      </c>
      <c r="G249" s="216"/>
      <c r="H249" s="216"/>
      <c r="I249" s="216"/>
      <c r="J249" s="217"/>
      <c r="K249" s="40">
        <v>3047.57</v>
      </c>
      <c r="L249" s="40">
        <v>5000</v>
      </c>
      <c r="M249" s="40">
        <v>5000</v>
      </c>
      <c r="N249" s="32">
        <f t="shared" si="77"/>
        <v>164.06514042335368</v>
      </c>
      <c r="IH249" s="115"/>
    </row>
    <row r="250" spans="1:242" s="114" customFormat="1" ht="15" customHeight="1" x14ac:dyDescent="0.2">
      <c r="A250" s="158"/>
      <c r="B250" s="49"/>
      <c r="C250" s="50"/>
      <c r="D250" s="51"/>
      <c r="E250" s="51" t="s">
        <v>294</v>
      </c>
      <c r="F250" s="218" t="s">
        <v>295</v>
      </c>
      <c r="G250" s="218"/>
      <c r="H250" s="218"/>
      <c r="I250" s="218"/>
      <c r="J250" s="219"/>
      <c r="K250" s="52">
        <v>5619.16</v>
      </c>
      <c r="L250" s="52">
        <v>6250</v>
      </c>
      <c r="M250" s="52">
        <v>6250</v>
      </c>
      <c r="N250" s="32">
        <f t="shared" si="77"/>
        <v>111.22658902754148</v>
      </c>
      <c r="IH250" s="115"/>
    </row>
    <row r="251" spans="1:242" s="114" customFormat="1" ht="15" customHeight="1" x14ac:dyDescent="0.2">
      <c r="A251" s="155"/>
      <c r="B251" s="14"/>
      <c r="C251" s="16"/>
      <c r="D251" s="15" t="s">
        <v>296</v>
      </c>
      <c r="E251" s="214" t="s">
        <v>297</v>
      </c>
      <c r="F251" s="214"/>
      <c r="G251" s="214"/>
      <c r="H251" s="214"/>
      <c r="I251" s="214"/>
      <c r="J251" s="215"/>
      <c r="K251" s="25">
        <f t="shared" ref="K251" si="83">K252+K253+K254+K255</f>
        <v>7590</v>
      </c>
      <c r="L251" s="25">
        <f t="shared" ref="L251" si="84">L252+L253+L254+L255</f>
        <v>0</v>
      </c>
      <c r="M251" s="25">
        <f t="shared" ref="M251" si="85">M252+M253+M254+M255</f>
        <v>0</v>
      </c>
      <c r="N251" s="32">
        <f t="shared" si="77"/>
        <v>0</v>
      </c>
      <c r="IH251" s="115"/>
    </row>
    <row r="252" spans="1:242" s="114" customFormat="1" ht="15" customHeight="1" x14ac:dyDescent="0.2">
      <c r="A252" s="155"/>
      <c r="B252" s="14"/>
      <c r="C252" s="16"/>
      <c r="D252" s="15"/>
      <c r="E252" s="15" t="s">
        <v>298</v>
      </c>
      <c r="F252" s="214" t="s">
        <v>299</v>
      </c>
      <c r="G252" s="214"/>
      <c r="H252" s="214"/>
      <c r="I252" s="214"/>
      <c r="J252" s="215"/>
      <c r="K252" s="25">
        <v>0</v>
      </c>
      <c r="L252" s="25">
        <v>0</v>
      </c>
      <c r="M252" s="25">
        <v>0</v>
      </c>
      <c r="N252" s="32" t="str">
        <f t="shared" si="77"/>
        <v>-</v>
      </c>
      <c r="IH252" s="115"/>
    </row>
    <row r="253" spans="1:242" s="114" customFormat="1" ht="15" customHeight="1" x14ac:dyDescent="0.2">
      <c r="A253" s="155"/>
      <c r="B253" s="14"/>
      <c r="C253" s="16"/>
      <c r="D253" s="15"/>
      <c r="E253" s="15" t="s">
        <v>300</v>
      </c>
      <c r="F253" s="214" t="s">
        <v>301</v>
      </c>
      <c r="G253" s="214"/>
      <c r="H253" s="214"/>
      <c r="I253" s="214"/>
      <c r="J253" s="215"/>
      <c r="K253" s="25">
        <v>0</v>
      </c>
      <c r="L253" s="25">
        <v>0</v>
      </c>
      <c r="M253" s="25">
        <v>0</v>
      </c>
      <c r="N253" s="32" t="str">
        <f t="shared" si="77"/>
        <v>-</v>
      </c>
      <c r="IH253" s="115"/>
    </row>
    <row r="254" spans="1:242" s="114" customFormat="1" ht="15" customHeight="1" x14ac:dyDescent="0.2">
      <c r="A254" s="155"/>
      <c r="B254" s="14"/>
      <c r="C254" s="16"/>
      <c r="D254" s="15"/>
      <c r="E254" s="15" t="s">
        <v>302</v>
      </c>
      <c r="F254" s="214" t="s">
        <v>303</v>
      </c>
      <c r="G254" s="214"/>
      <c r="H254" s="214"/>
      <c r="I254" s="214"/>
      <c r="J254" s="215"/>
      <c r="K254" s="25">
        <v>0</v>
      </c>
      <c r="L254" s="25">
        <v>0</v>
      </c>
      <c r="M254" s="25">
        <v>0</v>
      </c>
      <c r="N254" s="32" t="str">
        <f t="shared" si="77"/>
        <v>-</v>
      </c>
      <c r="IH254" s="115"/>
    </row>
    <row r="255" spans="1:242" s="114" customFormat="1" ht="13.5" customHeight="1" thickBot="1" x14ac:dyDescent="0.25">
      <c r="A255" s="159"/>
      <c r="B255" s="82"/>
      <c r="C255" s="83"/>
      <c r="D255" s="19"/>
      <c r="E255" s="19" t="s">
        <v>304</v>
      </c>
      <c r="F255" s="241" t="s">
        <v>305</v>
      </c>
      <c r="G255" s="241"/>
      <c r="H255" s="241"/>
      <c r="I255" s="241"/>
      <c r="J255" s="239"/>
      <c r="K255" s="26">
        <v>7590</v>
      </c>
      <c r="L255" s="26">
        <v>0</v>
      </c>
      <c r="M255" s="26">
        <v>0</v>
      </c>
      <c r="N255" s="32">
        <f t="shared" si="77"/>
        <v>0</v>
      </c>
      <c r="IH255" s="115"/>
    </row>
    <row r="256" spans="1:242" s="114" customFormat="1" ht="15" customHeight="1" x14ac:dyDescent="0.2">
      <c r="A256" s="233" t="s">
        <v>267</v>
      </c>
      <c r="B256" s="234"/>
      <c r="C256" s="234"/>
      <c r="D256" s="234"/>
      <c r="E256" s="234"/>
      <c r="F256" s="234"/>
      <c r="G256" s="234"/>
      <c r="H256" s="234"/>
      <c r="I256" s="234"/>
      <c r="J256" s="234"/>
      <c r="K256" s="231" t="s">
        <v>413</v>
      </c>
      <c r="L256" s="231" t="s">
        <v>401</v>
      </c>
      <c r="M256" s="231" t="s">
        <v>411</v>
      </c>
      <c r="N256" s="208" t="s">
        <v>3</v>
      </c>
      <c r="IH256" s="115"/>
    </row>
    <row r="257" spans="1:242" s="114" customFormat="1" ht="27" customHeight="1" x14ac:dyDescent="0.2">
      <c r="A257" s="236"/>
      <c r="B257" s="237"/>
      <c r="C257" s="237"/>
      <c r="D257" s="237"/>
      <c r="E257" s="237"/>
      <c r="F257" s="237"/>
      <c r="G257" s="237"/>
      <c r="H257" s="237"/>
      <c r="I257" s="237"/>
      <c r="J257" s="237"/>
      <c r="K257" s="232"/>
      <c r="L257" s="232"/>
      <c r="M257" s="232"/>
      <c r="N257" s="209"/>
      <c r="IH257" s="115"/>
    </row>
    <row r="258" spans="1:242" s="114" customFormat="1" ht="15" customHeight="1" x14ac:dyDescent="0.2">
      <c r="A258" s="155"/>
      <c r="B258" s="14"/>
      <c r="C258" s="16"/>
      <c r="D258" s="15" t="s">
        <v>306</v>
      </c>
      <c r="E258" s="214" t="s">
        <v>307</v>
      </c>
      <c r="F258" s="214"/>
      <c r="G258" s="214"/>
      <c r="H258" s="214"/>
      <c r="I258" s="214"/>
      <c r="J258" s="215"/>
      <c r="K258" s="25">
        <f>SUM(K259)</f>
        <v>99325.440000000002</v>
      </c>
      <c r="L258" s="25">
        <f>SUM(L259)</f>
        <v>235000</v>
      </c>
      <c r="M258" s="25">
        <f>SUM(M259)</f>
        <v>235000</v>
      </c>
      <c r="N258" s="32">
        <f t="shared" ref="N258:N283" si="86">IF(K258&gt;0,IF(M258/K258&gt;=100,"&gt;&gt;100",M258/K258*100),"-")</f>
        <v>236.59598185520247</v>
      </c>
      <c r="IH258" s="115"/>
    </row>
    <row r="259" spans="1:242" s="114" customFormat="1" ht="15" customHeight="1" x14ac:dyDescent="0.2">
      <c r="A259" s="155"/>
      <c r="B259" s="14"/>
      <c r="C259" s="16"/>
      <c r="D259" s="15"/>
      <c r="E259" s="15" t="s">
        <v>308</v>
      </c>
      <c r="F259" s="214" t="s">
        <v>395</v>
      </c>
      <c r="G259" s="214"/>
      <c r="H259" s="214"/>
      <c r="I259" s="214"/>
      <c r="J259" s="215"/>
      <c r="K259" s="176">
        <v>99325.440000000002</v>
      </c>
      <c r="L259" s="25">
        <v>235000</v>
      </c>
      <c r="M259" s="25">
        <v>235000</v>
      </c>
      <c r="N259" s="32">
        <f t="shared" si="86"/>
        <v>236.59598185520247</v>
      </c>
      <c r="IH259" s="115"/>
    </row>
    <row r="260" spans="1:242" s="114" customFormat="1" ht="15" customHeight="1" x14ac:dyDescent="0.2">
      <c r="A260" s="155"/>
      <c r="B260" s="14"/>
      <c r="C260" s="15" t="s">
        <v>309</v>
      </c>
      <c r="D260" s="214" t="s">
        <v>310</v>
      </c>
      <c r="E260" s="214"/>
      <c r="F260" s="214"/>
      <c r="G260" s="214"/>
      <c r="H260" s="214"/>
      <c r="I260" s="214"/>
      <c r="J260" s="215"/>
      <c r="K260" s="25">
        <f t="shared" ref="K260" si="87">SUM(K261:K262)</f>
        <v>61093.11</v>
      </c>
      <c r="L260" s="25">
        <f t="shared" ref="L260:M260" si="88">SUM(L261:L262)</f>
        <v>0</v>
      </c>
      <c r="M260" s="25">
        <f t="shared" si="88"/>
        <v>0</v>
      </c>
      <c r="N260" s="32">
        <f t="shared" si="86"/>
        <v>0</v>
      </c>
      <c r="IH260" s="115"/>
    </row>
    <row r="261" spans="1:242" s="114" customFormat="1" ht="15" customHeight="1" x14ac:dyDescent="0.2">
      <c r="A261" s="155"/>
      <c r="B261" s="14"/>
      <c r="C261" s="16"/>
      <c r="D261" s="15" t="s">
        <v>311</v>
      </c>
      <c r="E261" s="214" t="s">
        <v>312</v>
      </c>
      <c r="F261" s="214"/>
      <c r="G261" s="214"/>
      <c r="H261" s="214"/>
      <c r="I261" s="214"/>
      <c r="J261" s="215"/>
      <c r="K261" s="176">
        <v>61093.11</v>
      </c>
      <c r="L261" s="25">
        <v>0</v>
      </c>
      <c r="M261" s="25">
        <v>0</v>
      </c>
      <c r="N261" s="32">
        <f t="shared" si="86"/>
        <v>0</v>
      </c>
      <c r="IH261" s="115"/>
    </row>
    <row r="262" spans="1:242" s="114" customFormat="1" ht="15" customHeight="1" x14ac:dyDescent="0.2">
      <c r="A262" s="155"/>
      <c r="B262" s="14"/>
      <c r="C262" s="16"/>
      <c r="D262" s="15" t="s">
        <v>313</v>
      </c>
      <c r="E262" s="214" t="s">
        <v>314</v>
      </c>
      <c r="F262" s="214"/>
      <c r="G262" s="214"/>
      <c r="H262" s="214"/>
      <c r="I262" s="214"/>
      <c r="J262" s="215"/>
      <c r="K262" s="25">
        <v>0</v>
      </c>
      <c r="L262" s="25">
        <v>0</v>
      </c>
      <c r="M262" s="25">
        <v>0</v>
      </c>
      <c r="N262" s="32" t="str">
        <f t="shared" si="86"/>
        <v>-</v>
      </c>
      <c r="IH262" s="115"/>
    </row>
    <row r="263" spans="1:242" s="114" customFormat="1" ht="15" customHeight="1" x14ac:dyDescent="0.2">
      <c r="A263" s="156"/>
      <c r="B263" s="38"/>
      <c r="C263" s="39" t="s">
        <v>315</v>
      </c>
      <c r="D263" s="216" t="s">
        <v>316</v>
      </c>
      <c r="E263" s="216"/>
      <c r="F263" s="216"/>
      <c r="G263" s="216"/>
      <c r="H263" s="216"/>
      <c r="I263" s="216"/>
      <c r="J263" s="217"/>
      <c r="K263" s="40">
        <f>K264+K265+K266+K269</f>
        <v>22783.94</v>
      </c>
      <c r="L263" s="40">
        <f>L264+L265+L266+L269</f>
        <v>322250</v>
      </c>
      <c r="M263" s="40">
        <f>M264+M265+M266+M269</f>
        <v>322250</v>
      </c>
      <c r="N263" s="32">
        <f t="shared" si="86"/>
        <v>1414.3734577952716</v>
      </c>
      <c r="IH263" s="115"/>
    </row>
    <row r="264" spans="1:242" s="114" customFormat="1" ht="15" customHeight="1" x14ac:dyDescent="0.2">
      <c r="A264" s="155"/>
      <c r="B264" s="14"/>
      <c r="C264" s="16"/>
      <c r="D264" s="15" t="s">
        <v>317</v>
      </c>
      <c r="E264" s="214" t="s">
        <v>318</v>
      </c>
      <c r="F264" s="214"/>
      <c r="G264" s="214"/>
      <c r="H264" s="214"/>
      <c r="I264" s="214"/>
      <c r="J264" s="215"/>
      <c r="K264" s="25">
        <v>20283.939999999999</v>
      </c>
      <c r="L264" s="25">
        <v>0</v>
      </c>
      <c r="M264" s="25">
        <v>0</v>
      </c>
      <c r="N264" s="32">
        <f t="shared" si="86"/>
        <v>0</v>
      </c>
      <c r="P264" s="116"/>
      <c r="IH264" s="115"/>
    </row>
    <row r="265" spans="1:242" s="114" customFormat="1" ht="15" customHeight="1" x14ac:dyDescent="0.2">
      <c r="A265" s="155"/>
      <c r="B265" s="14"/>
      <c r="C265" s="16"/>
      <c r="D265" s="15" t="s">
        <v>319</v>
      </c>
      <c r="E265" s="214" t="s">
        <v>320</v>
      </c>
      <c r="F265" s="214"/>
      <c r="G265" s="214"/>
      <c r="H265" s="214"/>
      <c r="I265" s="214"/>
      <c r="J265" s="215"/>
      <c r="K265" s="25">
        <v>2500</v>
      </c>
      <c r="L265" s="25">
        <v>322250</v>
      </c>
      <c r="M265" s="25">
        <v>322250</v>
      </c>
      <c r="N265" s="32" t="str">
        <f t="shared" si="86"/>
        <v>&gt;&gt;100</v>
      </c>
      <c r="IH265" s="115"/>
    </row>
    <row r="266" spans="1:242" s="114" customFormat="1" ht="15" customHeight="1" x14ac:dyDescent="0.2">
      <c r="A266" s="157"/>
      <c r="B266" s="27"/>
      <c r="C266" s="28"/>
      <c r="D266" s="15" t="s">
        <v>321</v>
      </c>
      <c r="E266" s="214" t="s">
        <v>322</v>
      </c>
      <c r="F266" s="214"/>
      <c r="G266" s="214"/>
      <c r="H266" s="214"/>
      <c r="I266" s="214"/>
      <c r="J266" s="215"/>
      <c r="K266" s="30">
        <f t="shared" ref="K266" si="89">K267</f>
        <v>0</v>
      </c>
      <c r="L266" s="30">
        <v>0</v>
      </c>
      <c r="M266" s="30">
        <v>0</v>
      </c>
      <c r="N266" s="32" t="str">
        <f t="shared" si="86"/>
        <v>-</v>
      </c>
      <c r="IH266" s="115"/>
    </row>
    <row r="267" spans="1:242" s="114" customFormat="1" ht="15" customHeight="1" x14ac:dyDescent="0.2">
      <c r="A267" s="157"/>
      <c r="B267" s="27"/>
      <c r="C267" s="28"/>
      <c r="D267" s="29"/>
      <c r="E267" s="15" t="s">
        <v>323</v>
      </c>
      <c r="F267" s="214" t="s">
        <v>324</v>
      </c>
      <c r="G267" s="214"/>
      <c r="H267" s="214"/>
      <c r="I267" s="214"/>
      <c r="J267" s="215"/>
      <c r="K267" s="30">
        <v>0</v>
      </c>
      <c r="L267" s="30">
        <v>0</v>
      </c>
      <c r="M267" s="30">
        <v>0</v>
      </c>
      <c r="N267" s="32" t="str">
        <f t="shared" si="86"/>
        <v>-</v>
      </c>
      <c r="IH267" s="115"/>
    </row>
    <row r="268" spans="1:242" s="114" customFormat="1" ht="15" customHeight="1" x14ac:dyDescent="0.2">
      <c r="A268" s="157"/>
      <c r="B268" s="27"/>
      <c r="C268" s="28"/>
      <c r="D268" s="29"/>
      <c r="E268" s="15" t="s">
        <v>325</v>
      </c>
      <c r="F268" s="214" t="s">
        <v>326</v>
      </c>
      <c r="G268" s="214"/>
      <c r="H268" s="214"/>
      <c r="I268" s="214"/>
      <c r="J268" s="215"/>
      <c r="K268" s="30">
        <v>0</v>
      </c>
      <c r="L268" s="30">
        <v>0</v>
      </c>
      <c r="M268" s="30">
        <v>0</v>
      </c>
      <c r="N268" s="32" t="str">
        <f t="shared" si="86"/>
        <v>-</v>
      </c>
      <c r="IH268" s="115"/>
    </row>
    <row r="269" spans="1:242" s="114" customFormat="1" ht="15" customHeight="1" x14ac:dyDescent="0.2">
      <c r="A269" s="157"/>
      <c r="B269" s="27"/>
      <c r="C269" s="28"/>
      <c r="D269" s="15" t="s">
        <v>327</v>
      </c>
      <c r="E269" s="214" t="s">
        <v>328</v>
      </c>
      <c r="F269" s="214"/>
      <c r="G269" s="214"/>
      <c r="H269" s="214"/>
      <c r="I269" s="214"/>
      <c r="J269" s="215"/>
      <c r="K269" s="30">
        <f t="shared" ref="K269" si="90">K270</f>
        <v>0</v>
      </c>
      <c r="L269" s="30">
        <f t="shared" ref="L269:M269" si="91">L270</f>
        <v>0</v>
      </c>
      <c r="M269" s="30">
        <f t="shared" si="91"/>
        <v>0</v>
      </c>
      <c r="N269" s="32" t="str">
        <f t="shared" si="86"/>
        <v>-</v>
      </c>
      <c r="IH269" s="115"/>
    </row>
    <row r="270" spans="1:242" s="114" customFormat="1" ht="15" customHeight="1" x14ac:dyDescent="0.2">
      <c r="A270" s="157"/>
      <c r="B270" s="27"/>
      <c r="C270" s="28"/>
      <c r="D270" s="29"/>
      <c r="E270" s="15" t="s">
        <v>329</v>
      </c>
      <c r="F270" s="214" t="s">
        <v>330</v>
      </c>
      <c r="G270" s="214"/>
      <c r="H270" s="214"/>
      <c r="I270" s="214"/>
      <c r="J270" s="215"/>
      <c r="K270" s="30">
        <v>0</v>
      </c>
      <c r="L270" s="30">
        <v>0</v>
      </c>
      <c r="M270" s="30">
        <v>0</v>
      </c>
      <c r="N270" s="32" t="str">
        <f t="shared" si="86"/>
        <v>-</v>
      </c>
      <c r="IH270" s="115"/>
    </row>
    <row r="271" spans="1:242" s="114" customFormat="1" ht="15" customHeight="1" x14ac:dyDescent="0.2">
      <c r="A271" s="157"/>
      <c r="B271" s="27"/>
      <c r="C271" s="34" t="s">
        <v>331</v>
      </c>
      <c r="D271" s="333" t="s">
        <v>332</v>
      </c>
      <c r="E271" s="334"/>
      <c r="F271" s="334"/>
      <c r="G271" s="334"/>
      <c r="H271" s="334"/>
      <c r="I271" s="334"/>
      <c r="J271" s="334"/>
      <c r="K271" s="30">
        <v>0</v>
      </c>
      <c r="L271" s="30">
        <v>0</v>
      </c>
      <c r="M271" s="30">
        <v>0</v>
      </c>
      <c r="N271" s="32" t="str">
        <f t="shared" si="86"/>
        <v>-</v>
      </c>
      <c r="IH271" s="115"/>
    </row>
    <row r="272" spans="1:242" s="114" customFormat="1" ht="15" customHeight="1" x14ac:dyDescent="0.2">
      <c r="A272" s="223" t="s">
        <v>333</v>
      </c>
      <c r="B272" s="224"/>
      <c r="C272" s="224"/>
      <c r="D272" s="224"/>
      <c r="E272" s="224"/>
      <c r="F272" s="224"/>
      <c r="G272" s="224"/>
      <c r="H272" s="224"/>
      <c r="I272" s="224"/>
      <c r="J272" s="225"/>
      <c r="K272" s="230">
        <f>K237</f>
        <v>2127416.6399999997</v>
      </c>
      <c r="L272" s="230">
        <f>L237</f>
        <v>715139.38</v>
      </c>
      <c r="M272" s="230">
        <f>M237</f>
        <v>715139.38</v>
      </c>
      <c r="N272" s="327">
        <f t="shared" si="86"/>
        <v>33.615389038228081</v>
      </c>
      <c r="IH272" s="115"/>
    </row>
    <row r="273" spans="1:242" s="114" customFormat="1" ht="15" customHeight="1" thickBot="1" x14ac:dyDescent="0.25">
      <c r="A273" s="226"/>
      <c r="B273" s="227"/>
      <c r="C273" s="227"/>
      <c r="D273" s="227"/>
      <c r="E273" s="227"/>
      <c r="F273" s="227"/>
      <c r="G273" s="227"/>
      <c r="H273" s="227"/>
      <c r="I273" s="227"/>
      <c r="J273" s="228"/>
      <c r="K273" s="211"/>
      <c r="L273" s="211"/>
      <c r="M273" s="211"/>
      <c r="N273" s="328" t="str">
        <f t="shared" si="86"/>
        <v>-</v>
      </c>
      <c r="IH273" s="115"/>
    </row>
    <row r="274" spans="1:242" s="114" customFormat="1" ht="15" customHeight="1" x14ac:dyDescent="0.2">
      <c r="A274" s="161" t="s">
        <v>414</v>
      </c>
      <c r="B274" s="202" t="s">
        <v>415</v>
      </c>
      <c r="C274" s="202"/>
      <c r="D274" s="202"/>
      <c r="E274" s="202"/>
      <c r="F274" s="202"/>
      <c r="G274" s="202"/>
      <c r="H274" s="202"/>
      <c r="I274" s="202"/>
      <c r="J274" s="203"/>
      <c r="K274" s="61">
        <f>K275+K277</f>
        <v>0</v>
      </c>
      <c r="L274" s="61">
        <f>L275+L277</f>
        <v>0</v>
      </c>
      <c r="M274" s="61">
        <f>M275+M277</f>
        <v>0</v>
      </c>
      <c r="N274" s="61" t="str">
        <f t="shared" si="86"/>
        <v>-</v>
      </c>
      <c r="O274" s="186"/>
      <c r="IH274" s="115"/>
    </row>
    <row r="275" spans="1:242" s="114" customFormat="1" ht="15" customHeight="1" x14ac:dyDescent="0.2">
      <c r="A275" s="171"/>
      <c r="B275" s="179" t="s">
        <v>416</v>
      </c>
      <c r="C275" s="180" t="s">
        <v>417</v>
      </c>
      <c r="D275" s="181"/>
      <c r="E275" s="181"/>
      <c r="F275" s="181"/>
      <c r="G275" s="181"/>
      <c r="H275" s="181"/>
      <c r="I275" s="181"/>
      <c r="J275" s="182"/>
      <c r="K275" s="21">
        <f>K276</f>
        <v>0</v>
      </c>
      <c r="L275" s="21">
        <f>L276</f>
        <v>0</v>
      </c>
      <c r="M275" s="41">
        <f>M276</f>
        <v>0</v>
      </c>
      <c r="N275" s="61" t="str">
        <f t="shared" si="86"/>
        <v>-</v>
      </c>
      <c r="O275" s="186"/>
      <c r="IH275" s="115"/>
    </row>
    <row r="276" spans="1:242" s="114" customFormat="1" ht="15" customHeight="1" x14ac:dyDescent="0.2">
      <c r="A276" s="97"/>
      <c r="B276" s="170"/>
      <c r="C276" s="97" t="s">
        <v>418</v>
      </c>
      <c r="D276" s="131" t="s">
        <v>419</v>
      </c>
      <c r="E276" s="131"/>
      <c r="F276" s="131"/>
      <c r="G276" s="131"/>
      <c r="H276" s="131"/>
      <c r="I276" s="131"/>
      <c r="J276" s="131"/>
      <c r="K276" s="22">
        <v>0</v>
      </c>
      <c r="L276" s="22">
        <v>0</v>
      </c>
      <c r="M276" s="22">
        <v>0</v>
      </c>
      <c r="N276" s="61" t="str">
        <f t="shared" si="86"/>
        <v>-</v>
      </c>
      <c r="O276" s="186"/>
      <c r="IH276" s="115"/>
    </row>
    <row r="277" spans="1:242" s="114" customFormat="1" ht="15" customHeight="1" x14ac:dyDescent="0.2">
      <c r="A277" s="97"/>
      <c r="B277" s="170" t="s">
        <v>420</v>
      </c>
      <c r="C277" s="97" t="s">
        <v>421</v>
      </c>
      <c r="D277" s="131"/>
      <c r="E277" s="131"/>
      <c r="F277" s="131"/>
      <c r="G277" s="131"/>
      <c r="H277" s="131"/>
      <c r="I277" s="131"/>
      <c r="J277" s="131"/>
      <c r="K277" s="22">
        <f>K278</f>
        <v>0</v>
      </c>
      <c r="L277" s="22">
        <f>L278</f>
        <v>0</v>
      </c>
      <c r="M277" s="22">
        <f>M278</f>
        <v>0</v>
      </c>
      <c r="N277" s="61" t="str">
        <f t="shared" si="86"/>
        <v>-</v>
      </c>
      <c r="O277" s="186"/>
      <c r="P277" s="177"/>
      <c r="IH277" s="115"/>
    </row>
    <row r="278" spans="1:242" s="114" customFormat="1" ht="15" customHeight="1" x14ac:dyDescent="0.2">
      <c r="A278" s="172"/>
      <c r="B278" s="183"/>
      <c r="C278" s="90" t="s">
        <v>422</v>
      </c>
      <c r="D278" s="184" t="s">
        <v>424</v>
      </c>
      <c r="E278" s="184"/>
      <c r="F278" s="184"/>
      <c r="G278" s="184"/>
      <c r="H278" s="184"/>
      <c r="I278" s="184"/>
      <c r="J278" s="185"/>
      <c r="K278" s="91">
        <v>0</v>
      </c>
      <c r="L278" s="91">
        <v>0</v>
      </c>
      <c r="M278" s="72">
        <v>0</v>
      </c>
      <c r="N278" s="61" t="str">
        <f t="shared" si="86"/>
        <v>-</v>
      </c>
      <c r="O278" s="186"/>
      <c r="IH278" s="115"/>
    </row>
    <row r="279" spans="1:242" s="114" customFormat="1" ht="15" customHeight="1" x14ac:dyDescent="0.2">
      <c r="A279" s="204" t="s">
        <v>415</v>
      </c>
      <c r="B279" s="205"/>
      <c r="C279" s="205"/>
      <c r="D279" s="205"/>
      <c r="E279" s="205"/>
      <c r="F279" s="205"/>
      <c r="G279" s="205"/>
      <c r="H279" s="205"/>
      <c r="I279" s="205"/>
      <c r="J279" s="206"/>
      <c r="K279" s="61">
        <f>K274</f>
        <v>0</v>
      </c>
      <c r="L279" s="61">
        <f>L274</f>
        <v>0</v>
      </c>
      <c r="M279" s="72">
        <f>M274</f>
        <v>0</v>
      </c>
      <c r="N279" s="61" t="str">
        <f t="shared" si="86"/>
        <v>-</v>
      </c>
      <c r="O279" s="186"/>
      <c r="IH279" s="115"/>
    </row>
    <row r="280" spans="1:242" s="126" customFormat="1" ht="15" customHeight="1" thickBot="1" x14ac:dyDescent="0.25">
      <c r="A280" s="154">
        <v>52</v>
      </c>
      <c r="B280" s="75"/>
      <c r="C280" s="76"/>
      <c r="D280" s="329" t="s">
        <v>334</v>
      </c>
      <c r="E280" s="329"/>
      <c r="F280" s="329"/>
      <c r="G280" s="329"/>
      <c r="H280" s="329"/>
      <c r="I280" s="329"/>
      <c r="J280" s="330"/>
      <c r="K280" s="105">
        <v>316723.31</v>
      </c>
      <c r="L280" s="105"/>
      <c r="M280" s="105"/>
      <c r="N280" s="61">
        <f t="shared" si="86"/>
        <v>0</v>
      </c>
      <c r="O280" s="114"/>
    </row>
    <row r="281" spans="1:242" s="126" customFormat="1" ht="15" customHeight="1" thickBot="1" x14ac:dyDescent="0.25">
      <c r="A281" s="154">
        <v>52</v>
      </c>
      <c r="B281" s="75"/>
      <c r="C281" s="76" t="s">
        <v>335</v>
      </c>
      <c r="D281" s="329" t="s">
        <v>336</v>
      </c>
      <c r="E281" s="329"/>
      <c r="F281" s="329"/>
      <c r="G281" s="329"/>
      <c r="H281" s="329"/>
      <c r="I281" s="329"/>
      <c r="J281" s="330"/>
      <c r="K281" s="105"/>
      <c r="L281" s="105"/>
      <c r="M281" s="105"/>
      <c r="N281" s="132" t="str">
        <f t="shared" ref="N281" si="92">IF(K281&gt;0,IF(L281/K281&gt;=100,"&gt;&gt;100",L281/K281*100),"-")</f>
        <v>-</v>
      </c>
      <c r="O281" s="114"/>
    </row>
    <row r="282" spans="1:242" s="127" customFormat="1" ht="15" customHeight="1" x14ac:dyDescent="0.2">
      <c r="A282" s="335" t="s">
        <v>337</v>
      </c>
      <c r="B282" s="336"/>
      <c r="C282" s="336"/>
      <c r="D282" s="336"/>
      <c r="E282" s="336"/>
      <c r="F282" s="336"/>
      <c r="G282" s="336"/>
      <c r="H282" s="336"/>
      <c r="I282" s="336"/>
      <c r="J282" s="336"/>
      <c r="K282" s="229">
        <f>K272+K107+K281</f>
        <v>4735064.58</v>
      </c>
      <c r="L282" s="229">
        <f>L272+L107+L281</f>
        <v>3035027.19</v>
      </c>
      <c r="M282" s="229">
        <f>M272+M107+M281</f>
        <v>3035027.19</v>
      </c>
      <c r="N282" s="221">
        <f t="shared" si="86"/>
        <v>64.096848917739564</v>
      </c>
      <c r="O282" s="114"/>
    </row>
    <row r="283" spans="1:242" s="127" customFormat="1" ht="15" customHeight="1" thickBot="1" x14ac:dyDescent="0.25">
      <c r="A283" s="226"/>
      <c r="B283" s="227"/>
      <c r="C283" s="227"/>
      <c r="D283" s="227"/>
      <c r="E283" s="227"/>
      <c r="F283" s="227"/>
      <c r="G283" s="227"/>
      <c r="H283" s="227"/>
      <c r="I283" s="227"/>
      <c r="J283" s="227"/>
      <c r="K283" s="211"/>
      <c r="L283" s="211"/>
      <c r="M283" s="211"/>
      <c r="N283" s="222" t="str">
        <f t="shared" si="86"/>
        <v>-</v>
      </c>
      <c r="O283" s="114"/>
    </row>
    <row r="284" spans="1:242" s="128" customFormat="1" ht="15" customHeight="1" x14ac:dyDescent="0.2">
      <c r="A284" s="207"/>
      <c r="B284" s="207"/>
      <c r="C284" s="207"/>
      <c r="D284" s="207"/>
      <c r="E284" s="207"/>
      <c r="F284" s="207"/>
      <c r="G284" s="207"/>
      <c r="H284" s="207"/>
      <c r="I284" s="207"/>
      <c r="J284" s="123"/>
      <c r="K284" s="124"/>
      <c r="L284" s="124"/>
      <c r="M284" s="124"/>
      <c r="N284" s="125"/>
      <c r="O284" s="114"/>
    </row>
    <row r="285" spans="1:242" s="127" customFormat="1" ht="15" customHeight="1" x14ac:dyDescent="0.2">
      <c r="A285" s="322" t="s">
        <v>378</v>
      </c>
      <c r="B285" s="331"/>
      <c r="C285" s="331"/>
      <c r="D285" s="331"/>
      <c r="E285" s="331"/>
      <c r="F285" s="331"/>
      <c r="G285" s="331"/>
      <c r="H285" s="331"/>
      <c r="I285" s="331"/>
      <c r="J285" s="331"/>
      <c r="K285" s="331"/>
      <c r="L285" s="331"/>
      <c r="M285" s="331"/>
      <c r="N285" s="331"/>
      <c r="O285" s="114"/>
      <c r="Q285" s="178"/>
    </row>
    <row r="286" spans="1:242" s="127" customFormat="1" ht="15" customHeight="1" x14ac:dyDescent="0.2">
      <c r="A286" s="126" t="s">
        <v>381</v>
      </c>
      <c r="B286" s="126"/>
      <c r="C286" s="126"/>
      <c r="D286" s="126"/>
      <c r="E286" s="126"/>
      <c r="F286" s="126"/>
      <c r="G286" s="126"/>
      <c r="H286" s="126"/>
      <c r="I286" s="126"/>
      <c r="J286" s="126"/>
      <c r="K286" s="126"/>
      <c r="L286" s="126"/>
      <c r="M286" s="126"/>
      <c r="N286" s="126"/>
      <c r="O286" s="126"/>
    </row>
    <row r="287" spans="1:242" s="127" customFormat="1" ht="15" customHeight="1" x14ac:dyDescent="0.2">
      <c r="A287" s="126"/>
      <c r="B287" s="126"/>
      <c r="C287" s="126"/>
      <c r="D287" s="126"/>
      <c r="E287" s="126"/>
      <c r="F287" s="126"/>
      <c r="G287" s="126"/>
      <c r="H287" s="126"/>
      <c r="I287" s="126"/>
      <c r="J287" s="126"/>
      <c r="K287" s="126"/>
      <c r="L287" s="126"/>
      <c r="M287" s="126"/>
      <c r="N287" s="126"/>
      <c r="O287" s="126"/>
    </row>
    <row r="288" spans="1:242" s="127" customFormat="1" ht="15" customHeight="1" x14ac:dyDescent="0.2">
      <c r="A288" s="127" t="s">
        <v>382</v>
      </c>
    </row>
    <row r="289" spans="1:242" s="127" customFormat="1" ht="15" customHeight="1" x14ac:dyDescent="0.2"/>
    <row r="290" spans="1:242" s="127" customFormat="1" ht="15" customHeight="1" x14ac:dyDescent="0.2">
      <c r="A290" s="322" t="s">
        <v>383</v>
      </c>
      <c r="B290" s="322"/>
      <c r="C290" s="322"/>
      <c r="D290" s="322"/>
      <c r="E290" s="322"/>
      <c r="F290" s="322"/>
      <c r="G290" s="322"/>
      <c r="H290" s="322"/>
      <c r="I290" s="322"/>
      <c r="J290" s="322"/>
      <c r="K290" s="322"/>
      <c r="L290" s="322"/>
      <c r="M290" s="322"/>
      <c r="N290" s="322"/>
      <c r="O290" s="128"/>
    </row>
    <row r="291" spans="1:242" s="127" customFormat="1" ht="15" customHeight="1" x14ac:dyDescent="0.2">
      <c r="A291" s="323" t="s">
        <v>408</v>
      </c>
      <c r="B291" s="323"/>
      <c r="C291" s="323"/>
      <c r="D291" s="323"/>
      <c r="E291" s="323"/>
      <c r="F291" s="323"/>
      <c r="G291" s="323"/>
      <c r="H291" s="323"/>
      <c r="I291" s="323"/>
      <c r="J291" s="323"/>
      <c r="K291" s="323"/>
      <c r="L291" s="323"/>
      <c r="M291" s="323"/>
      <c r="N291" s="323"/>
    </row>
    <row r="292" spans="1:242" s="114" customFormat="1" ht="15" customHeight="1" x14ac:dyDescent="0.2">
      <c r="A292" s="127"/>
      <c r="B292" s="127"/>
      <c r="C292" s="127"/>
      <c r="D292" s="127"/>
      <c r="E292" s="127"/>
      <c r="F292" s="127"/>
      <c r="G292" s="127"/>
      <c r="H292" s="127"/>
      <c r="I292" s="127"/>
      <c r="J292" s="127"/>
      <c r="K292" s="127"/>
      <c r="L292" s="127"/>
      <c r="M292" s="127"/>
      <c r="N292" s="127"/>
      <c r="O292" s="127"/>
      <c r="IH292" s="115"/>
    </row>
    <row r="293" spans="1:242" s="114" customFormat="1" ht="15" customHeight="1" x14ac:dyDescent="0.2">
      <c r="A293" s="324" t="s">
        <v>410</v>
      </c>
      <c r="B293" s="324"/>
      <c r="C293" s="324"/>
      <c r="D293" s="324"/>
      <c r="E293" s="324"/>
      <c r="F293" s="324"/>
      <c r="G293" s="324"/>
      <c r="H293" s="324"/>
      <c r="I293" s="324"/>
      <c r="J293" s="324"/>
      <c r="K293" s="324"/>
      <c r="L293" s="324"/>
      <c r="M293" s="324"/>
      <c r="N293" s="324"/>
      <c r="O293" s="127"/>
      <c r="IH293" s="115"/>
    </row>
    <row r="294" spans="1:242" s="114" customFormat="1" ht="15" customHeight="1" x14ac:dyDescent="0.2">
      <c r="A294" s="127"/>
      <c r="B294" s="127"/>
      <c r="C294" s="127"/>
      <c r="D294" s="127"/>
      <c r="E294" s="127"/>
      <c r="F294" s="127"/>
      <c r="G294" s="127"/>
      <c r="H294" s="127"/>
      <c r="I294" s="127"/>
      <c r="J294" s="127"/>
      <c r="K294" s="127"/>
      <c r="L294" s="127"/>
      <c r="M294" s="127"/>
      <c r="N294" s="127"/>
      <c r="O294" s="127"/>
      <c r="IH294" s="115"/>
    </row>
    <row r="295" spans="1:242" s="114" customFormat="1" ht="15" customHeight="1" x14ac:dyDescent="0.2">
      <c r="A295" s="322" t="s">
        <v>384</v>
      </c>
      <c r="B295" s="322"/>
      <c r="C295" s="322"/>
      <c r="D295" s="322"/>
      <c r="E295" s="322"/>
      <c r="F295" s="322"/>
      <c r="G295" s="322"/>
      <c r="H295" s="322"/>
      <c r="I295" s="322"/>
      <c r="J295" s="322"/>
      <c r="K295" s="322"/>
      <c r="L295" s="322"/>
      <c r="M295" s="322"/>
      <c r="N295" s="322"/>
      <c r="O295" s="127"/>
      <c r="IH295" s="115"/>
    </row>
    <row r="296" spans="1:242" s="114" customFormat="1" ht="15" customHeight="1" x14ac:dyDescent="0.2">
      <c r="A296" s="324" t="s">
        <v>428</v>
      </c>
      <c r="B296" s="324"/>
      <c r="C296" s="324"/>
      <c r="D296" s="324"/>
      <c r="E296" s="324"/>
      <c r="F296" s="324"/>
      <c r="G296" s="324"/>
      <c r="H296" s="324"/>
      <c r="I296" s="324"/>
      <c r="J296" s="324"/>
      <c r="K296" s="324"/>
      <c r="L296" s="324"/>
      <c r="M296" s="324"/>
      <c r="N296" s="324"/>
      <c r="O296" s="127"/>
      <c r="IH296" s="115"/>
    </row>
    <row r="297" spans="1:242" s="114" customFormat="1" ht="15" customHeight="1" x14ac:dyDescent="0.2">
      <c r="A297" s="127"/>
      <c r="B297" s="127"/>
      <c r="C297" s="127"/>
      <c r="D297" s="127"/>
      <c r="E297" s="127"/>
      <c r="F297" s="127"/>
      <c r="G297" s="127"/>
      <c r="H297" s="127"/>
      <c r="I297" s="127"/>
      <c r="J297" s="127"/>
      <c r="K297" s="127"/>
      <c r="L297" s="127"/>
      <c r="M297" s="127"/>
      <c r="N297" s="127"/>
      <c r="O297" s="127"/>
      <c r="IH297" s="115"/>
    </row>
    <row r="298" spans="1:242" ht="15" customHeight="1" x14ac:dyDescent="0.2">
      <c r="A298" s="324" t="s">
        <v>409</v>
      </c>
      <c r="B298" s="324"/>
      <c r="C298" s="324"/>
      <c r="D298" s="324"/>
      <c r="E298" s="324"/>
      <c r="J298" s="325"/>
      <c r="K298" s="325"/>
      <c r="L298" s="325"/>
      <c r="O298" s="114"/>
    </row>
    <row r="299" spans="1:242" ht="15" customHeight="1" x14ac:dyDescent="0.2">
      <c r="A299" s="326" t="s">
        <v>432</v>
      </c>
      <c r="B299" s="326"/>
      <c r="C299" s="326"/>
      <c r="D299" s="326"/>
      <c r="E299" s="326"/>
      <c r="J299" s="325"/>
      <c r="K299" s="325"/>
      <c r="L299" s="325"/>
      <c r="O299" s="114"/>
    </row>
    <row r="300" spans="1:242" ht="15" customHeight="1" x14ac:dyDescent="0.2">
      <c r="A300" s="324" t="s">
        <v>429</v>
      </c>
      <c r="B300" s="324"/>
      <c r="C300" s="324"/>
      <c r="D300" s="324"/>
      <c r="E300" s="324"/>
      <c r="J300" s="332"/>
      <c r="K300" s="332"/>
      <c r="L300" s="332"/>
      <c r="O300" s="114"/>
    </row>
    <row r="301" spans="1:242" ht="15" customHeight="1" x14ac:dyDescent="0.2">
      <c r="A301" s="321" t="s">
        <v>385</v>
      </c>
      <c r="B301" s="321"/>
      <c r="C301" s="321"/>
      <c r="D301" s="321"/>
      <c r="E301" s="321"/>
      <c r="F301" s="321"/>
      <c r="G301" s="321"/>
      <c r="H301" s="321"/>
      <c r="I301" s="321"/>
      <c r="J301" s="321"/>
      <c r="K301" s="321"/>
      <c r="L301" s="321"/>
      <c r="M301" s="321"/>
      <c r="N301" s="321"/>
      <c r="O301" s="114"/>
    </row>
    <row r="302" spans="1:242" ht="15" customHeight="1" x14ac:dyDescent="0.2">
      <c r="A302" s="321" t="s">
        <v>386</v>
      </c>
      <c r="B302" s="321"/>
      <c r="C302" s="321"/>
      <c r="D302" s="321"/>
      <c r="E302" s="321"/>
      <c r="F302" s="321"/>
      <c r="G302" s="321"/>
      <c r="H302" s="321"/>
      <c r="I302" s="321"/>
      <c r="J302" s="321"/>
      <c r="K302" s="321"/>
      <c r="L302" s="321"/>
      <c r="M302" s="321"/>
      <c r="N302" s="321"/>
      <c r="O302" s="114"/>
    </row>
    <row r="303" spans="1:242" ht="15" customHeight="1" x14ac:dyDescent="0.2">
      <c r="A303" s="129"/>
      <c r="B303" s="129"/>
      <c r="C303" s="129"/>
      <c r="D303" s="129"/>
      <c r="E303" s="129"/>
      <c r="J303" s="321" t="s">
        <v>374</v>
      </c>
      <c r="K303" s="321"/>
      <c r="L303" s="321"/>
      <c r="M303" s="321"/>
      <c r="N303" s="321"/>
      <c r="O303" s="114"/>
    </row>
    <row r="304" spans="1:242" ht="15" customHeight="1" x14ac:dyDescent="0.2">
      <c r="J304" s="321" t="s">
        <v>406</v>
      </c>
      <c r="K304" s="321"/>
      <c r="L304" s="321"/>
      <c r="M304" s="321"/>
      <c r="N304" s="321"/>
    </row>
    <row r="305" spans="12:14" ht="15" customHeight="1" x14ac:dyDescent="0.2">
      <c r="L305" s="64"/>
      <c r="M305" s="64"/>
      <c r="N305" s="114"/>
    </row>
    <row r="306" spans="12:14" ht="15" customHeight="1" x14ac:dyDescent="0.2">
      <c r="L306" s="56"/>
      <c r="M306" s="56"/>
      <c r="N306" s="114"/>
    </row>
  </sheetData>
  <sheetProtection selectLockedCells="1" selectUnlockedCells="1"/>
  <mergeCells count="322">
    <mergeCell ref="N272:N273"/>
    <mergeCell ref="D281:J281"/>
    <mergeCell ref="D280:J280"/>
    <mergeCell ref="A285:N285"/>
    <mergeCell ref="F255:J255"/>
    <mergeCell ref="A300:E300"/>
    <mergeCell ref="J300:L300"/>
    <mergeCell ref="J303:N303"/>
    <mergeCell ref="E261:J261"/>
    <mergeCell ref="E262:J262"/>
    <mergeCell ref="D263:J263"/>
    <mergeCell ref="K282:K283"/>
    <mergeCell ref="L272:L273"/>
    <mergeCell ref="E266:J266"/>
    <mergeCell ref="F267:J267"/>
    <mergeCell ref="D271:J271"/>
    <mergeCell ref="F270:J270"/>
    <mergeCell ref="E269:J269"/>
    <mergeCell ref="E264:J264"/>
    <mergeCell ref="E265:J265"/>
    <mergeCell ref="K272:K273"/>
    <mergeCell ref="E258:J258"/>
    <mergeCell ref="F259:J259"/>
    <mergeCell ref="A282:J283"/>
    <mergeCell ref="J304:N304"/>
    <mergeCell ref="A290:N290"/>
    <mergeCell ref="A291:N291"/>
    <mergeCell ref="A293:N293"/>
    <mergeCell ref="A295:N295"/>
    <mergeCell ref="A296:N296"/>
    <mergeCell ref="A298:E298"/>
    <mergeCell ref="J298:L298"/>
    <mergeCell ref="A299:E299"/>
    <mergeCell ref="J299:L299"/>
    <mergeCell ref="A301:N301"/>
    <mergeCell ref="A302:N302"/>
    <mergeCell ref="N220:N221"/>
    <mergeCell ref="M256:M257"/>
    <mergeCell ref="N256:N257"/>
    <mergeCell ref="K147:K148"/>
    <mergeCell ref="L147:L148"/>
    <mergeCell ref="M147:M148"/>
    <mergeCell ref="N147:N148"/>
    <mergeCell ref="A183:J184"/>
    <mergeCell ref="K183:K184"/>
    <mergeCell ref="L183:L184"/>
    <mergeCell ref="M183:M184"/>
    <mergeCell ref="N183:N184"/>
    <mergeCell ref="K256:K257"/>
    <mergeCell ref="L256:L257"/>
    <mergeCell ref="F159:J159"/>
    <mergeCell ref="F249:J249"/>
    <mergeCell ref="D228:J228"/>
    <mergeCell ref="E226:J226"/>
    <mergeCell ref="E227:J227"/>
    <mergeCell ref="D238:J238"/>
    <mergeCell ref="E241:J241"/>
    <mergeCell ref="F244:J244"/>
    <mergeCell ref="F245:J245"/>
    <mergeCell ref="E239:J239"/>
    <mergeCell ref="B107:J107"/>
    <mergeCell ref="C108:J108"/>
    <mergeCell ref="C96:J96"/>
    <mergeCell ref="C101:J101"/>
    <mergeCell ref="C58:J58"/>
    <mergeCell ref="A10:N10"/>
    <mergeCell ref="F193:J193"/>
    <mergeCell ref="F190:J190"/>
    <mergeCell ref="D68:J68"/>
    <mergeCell ref="D67:J67"/>
    <mergeCell ref="F54:J54"/>
    <mergeCell ref="F168:J168"/>
    <mergeCell ref="F169:J169"/>
    <mergeCell ref="E167:J167"/>
    <mergeCell ref="F161:J161"/>
    <mergeCell ref="E166:J166"/>
    <mergeCell ref="N40:N41"/>
    <mergeCell ref="N73:N74"/>
    <mergeCell ref="M40:M41"/>
    <mergeCell ref="A73:J74"/>
    <mergeCell ref="K73:K74"/>
    <mergeCell ref="L73:L74"/>
    <mergeCell ref="M73:M74"/>
    <mergeCell ref="E48:J48"/>
    <mergeCell ref="A9:N9"/>
    <mergeCell ref="C75:J75"/>
    <mergeCell ref="C76:J76"/>
    <mergeCell ref="C77:J77"/>
    <mergeCell ref="F268:J268"/>
    <mergeCell ref="K40:K41"/>
    <mergeCell ref="L40:L41"/>
    <mergeCell ref="B57:J57"/>
    <mergeCell ref="D59:J59"/>
    <mergeCell ref="D60:J60"/>
    <mergeCell ref="A40:J41"/>
    <mergeCell ref="D69:J69"/>
    <mergeCell ref="D52:J52"/>
    <mergeCell ref="E53:J53"/>
    <mergeCell ref="D114:J114"/>
    <mergeCell ref="C125:J125"/>
    <mergeCell ref="D126:J126"/>
    <mergeCell ref="E111:J111"/>
    <mergeCell ref="E113:J113"/>
    <mergeCell ref="D109:J109"/>
    <mergeCell ref="E127:J127"/>
    <mergeCell ref="E128:J128"/>
    <mergeCell ref="A89:J89"/>
    <mergeCell ref="A256:J257"/>
    <mergeCell ref="F55:J55"/>
    <mergeCell ref="A5:M5"/>
    <mergeCell ref="A6:M6"/>
    <mergeCell ref="B13:J13"/>
    <mergeCell ref="E51:J51"/>
    <mergeCell ref="E47:J47"/>
    <mergeCell ref="E44:J44"/>
    <mergeCell ref="F38:J38"/>
    <mergeCell ref="D42:J42"/>
    <mergeCell ref="E43:J43"/>
    <mergeCell ref="F39:J39"/>
    <mergeCell ref="E49:J49"/>
    <mergeCell ref="E46:J46"/>
    <mergeCell ref="E50:J50"/>
    <mergeCell ref="E45:J45"/>
    <mergeCell ref="F37:J37"/>
    <mergeCell ref="G27:J27"/>
    <mergeCell ref="H28:J28"/>
    <mergeCell ref="C19:J19"/>
    <mergeCell ref="G24:J24"/>
    <mergeCell ref="H25:J25"/>
    <mergeCell ref="C20:J20"/>
    <mergeCell ref="D21:J21"/>
    <mergeCell ref="A11:N11"/>
    <mergeCell ref="E110:J110"/>
    <mergeCell ref="E112:J112"/>
    <mergeCell ref="C100:J100"/>
    <mergeCell ref="D63:J63"/>
    <mergeCell ref="B65:J65"/>
    <mergeCell ref="C66:J66"/>
    <mergeCell ref="A1:N2"/>
    <mergeCell ref="A106:J106"/>
    <mergeCell ref="D64:J64"/>
    <mergeCell ref="C62:J62"/>
    <mergeCell ref="N104:N105"/>
    <mergeCell ref="K102:K103"/>
    <mergeCell ref="M102:M103"/>
    <mergeCell ref="A102:J103"/>
    <mergeCell ref="L102:L103"/>
    <mergeCell ref="K104:K105"/>
    <mergeCell ref="M104:M105"/>
    <mergeCell ref="A104:J105"/>
    <mergeCell ref="N102:N103"/>
    <mergeCell ref="L104:L105"/>
    <mergeCell ref="H26:J26"/>
    <mergeCell ref="N15:N16"/>
    <mergeCell ref="G36:J36"/>
    <mergeCell ref="A4:M4"/>
    <mergeCell ref="D56:J56"/>
    <mergeCell ref="E88:J88"/>
    <mergeCell ref="E70:J70"/>
    <mergeCell ref="E71:J71"/>
    <mergeCell ref="E72:J72"/>
    <mergeCell ref="B79:J79"/>
    <mergeCell ref="D81:J81"/>
    <mergeCell ref="D82:J82"/>
    <mergeCell ref="C78:J78"/>
    <mergeCell ref="C80:J80"/>
    <mergeCell ref="C83:J83"/>
    <mergeCell ref="C84:J84"/>
    <mergeCell ref="D85:J85"/>
    <mergeCell ref="D86:J86"/>
    <mergeCell ref="D87:J87"/>
    <mergeCell ref="D61:J61"/>
    <mergeCell ref="G35:J35"/>
    <mergeCell ref="E31:J31"/>
    <mergeCell ref="B18:J18"/>
    <mergeCell ref="F23:J23"/>
    <mergeCell ref="E22:J22"/>
    <mergeCell ref="A15:J16"/>
    <mergeCell ref="L15:L16"/>
    <mergeCell ref="K15:K16"/>
    <mergeCell ref="M15:M16"/>
    <mergeCell ref="A17:J17"/>
    <mergeCell ref="H29:J29"/>
    <mergeCell ref="G34:J34"/>
    <mergeCell ref="E32:J32"/>
    <mergeCell ref="F30:J30"/>
    <mergeCell ref="F33:J33"/>
    <mergeCell ref="E115:J115"/>
    <mergeCell ref="E116:J116"/>
    <mergeCell ref="E117:J117"/>
    <mergeCell ref="E119:J119"/>
    <mergeCell ref="E121:J121"/>
    <mergeCell ref="E118:J118"/>
    <mergeCell ref="F154:J154"/>
    <mergeCell ref="E151:J151"/>
    <mergeCell ref="D149:J149"/>
    <mergeCell ref="E150:J150"/>
    <mergeCell ref="F152:J152"/>
    <mergeCell ref="F142:J142"/>
    <mergeCell ref="F143:J143"/>
    <mergeCell ref="E144:J144"/>
    <mergeCell ref="E145:J145"/>
    <mergeCell ref="D140:J140"/>
    <mergeCell ref="E123:J123"/>
    <mergeCell ref="E129:J129"/>
    <mergeCell ref="D130:J130"/>
    <mergeCell ref="E124:J124"/>
    <mergeCell ref="D122:J122"/>
    <mergeCell ref="E120:J120"/>
    <mergeCell ref="F153:J153"/>
    <mergeCell ref="A147:J148"/>
    <mergeCell ref="E146:J146"/>
    <mergeCell ref="F172:J172"/>
    <mergeCell ref="E131:J131"/>
    <mergeCell ref="E132:J132"/>
    <mergeCell ref="E133:J133"/>
    <mergeCell ref="E134:J134"/>
    <mergeCell ref="F163:J163"/>
    <mergeCell ref="E141:J141"/>
    <mergeCell ref="F165:J165"/>
    <mergeCell ref="E157:J157"/>
    <mergeCell ref="E158:J158"/>
    <mergeCell ref="F160:J160"/>
    <mergeCell ref="E170:J170"/>
    <mergeCell ref="E136:J136"/>
    <mergeCell ref="E137:J137"/>
    <mergeCell ref="D135:J135"/>
    <mergeCell ref="E138:J138"/>
    <mergeCell ref="F171:J171"/>
    <mergeCell ref="E139:J139"/>
    <mergeCell ref="G156:J156"/>
    <mergeCell ref="F164:J164"/>
    <mergeCell ref="F162:J162"/>
    <mergeCell ref="G155:J155"/>
    <mergeCell ref="F173:J173"/>
    <mergeCell ref="F181:J181"/>
    <mergeCell ref="E180:J180"/>
    <mergeCell ref="E199:J199"/>
    <mergeCell ref="E201:J201"/>
    <mergeCell ref="E206:J206"/>
    <mergeCell ref="E200:J200"/>
    <mergeCell ref="F178:J178"/>
    <mergeCell ref="E179:J179"/>
    <mergeCell ref="F174:J174"/>
    <mergeCell ref="E191:J191"/>
    <mergeCell ref="E192:J192"/>
    <mergeCell ref="E194:J194"/>
    <mergeCell ref="D196:J196"/>
    <mergeCell ref="F187:J187"/>
    <mergeCell ref="E197:J197"/>
    <mergeCell ref="E195:J195"/>
    <mergeCell ref="F186:J186"/>
    <mergeCell ref="D205:J205"/>
    <mergeCell ref="E189:J189"/>
    <mergeCell ref="F175:J175"/>
    <mergeCell ref="F176:J176"/>
    <mergeCell ref="F177:J177"/>
    <mergeCell ref="E198:J198"/>
    <mergeCell ref="F182:J182"/>
    <mergeCell ref="F185:J185"/>
    <mergeCell ref="C203:J203"/>
    <mergeCell ref="D204:J204"/>
    <mergeCell ref="D188:J188"/>
    <mergeCell ref="C202:J202"/>
    <mergeCell ref="D215:J215"/>
    <mergeCell ref="E216:J216"/>
    <mergeCell ref="E212:J212"/>
    <mergeCell ref="E207:J207"/>
    <mergeCell ref="C214:J214"/>
    <mergeCell ref="E213:J213"/>
    <mergeCell ref="E208:J208"/>
    <mergeCell ref="D209:J209"/>
    <mergeCell ref="E210:J210"/>
    <mergeCell ref="E211:J211"/>
    <mergeCell ref="L282:L283"/>
    <mergeCell ref="F252:J252"/>
    <mergeCell ref="K220:K221"/>
    <mergeCell ref="L220:L221"/>
    <mergeCell ref="M220:M221"/>
    <mergeCell ref="A235:J236"/>
    <mergeCell ref="E217:J217"/>
    <mergeCell ref="E232:J232"/>
    <mergeCell ref="E224:J224"/>
    <mergeCell ref="E225:J225"/>
    <mergeCell ref="E231:J231"/>
    <mergeCell ref="E219:J219"/>
    <mergeCell ref="D218:J218"/>
    <mergeCell ref="K235:K236"/>
    <mergeCell ref="L235:L236"/>
    <mergeCell ref="M235:M236"/>
    <mergeCell ref="E229:J229"/>
    <mergeCell ref="E230:J230"/>
    <mergeCell ref="A220:J221"/>
    <mergeCell ref="F253:J253"/>
    <mergeCell ref="F254:J254"/>
    <mergeCell ref="C222:J222"/>
    <mergeCell ref="D223:J223"/>
    <mergeCell ref="A233:J234"/>
    <mergeCell ref="B90:J90"/>
    <mergeCell ref="A95:J95"/>
    <mergeCell ref="B274:J274"/>
    <mergeCell ref="A279:J279"/>
    <mergeCell ref="A284:I284"/>
    <mergeCell ref="N235:N236"/>
    <mergeCell ref="L233:L234"/>
    <mergeCell ref="K233:K234"/>
    <mergeCell ref="M233:M234"/>
    <mergeCell ref="N233:N234"/>
    <mergeCell ref="E247:J247"/>
    <mergeCell ref="F248:J248"/>
    <mergeCell ref="D246:J246"/>
    <mergeCell ref="F250:J250"/>
    <mergeCell ref="E251:J251"/>
    <mergeCell ref="C237:J237"/>
    <mergeCell ref="E240:J240"/>
    <mergeCell ref="F242:J242"/>
    <mergeCell ref="F243:J243"/>
    <mergeCell ref="D260:J260"/>
    <mergeCell ref="N282:N283"/>
    <mergeCell ref="A272:J273"/>
    <mergeCell ref="M282:M283"/>
    <mergeCell ref="M272:M273"/>
  </mergeCells>
  <phoneticPr fontId="6" type="noConversion"/>
  <printOptions horizontalCentered="1"/>
  <pageMargins left="0.19685039370078741" right="0.19685039370078741" top="0.74803149606299213" bottom="0.74803149606299213" header="0.31496062992125984" footer="0.31496062992125984"/>
  <pageSetup paperSize="9" scale="67" firstPageNumber="0" fitToHeight="8" orientation="landscape" r:id="rId1"/>
  <headerFooter alignWithMargins="0">
    <oddFooter xml:space="preserve">&amp;C &amp;P </oddFooter>
  </headerFooter>
  <rowBreaks count="7" manualBreakCount="7">
    <brk id="39" max="15" man="1"/>
    <brk id="72" max="16383" man="1"/>
    <brk id="103" max="16383" man="1"/>
    <brk id="146" max="16383" man="1"/>
    <brk id="182" max="16383" man="1"/>
    <brk id="219" max="16383" man="1"/>
    <brk id="25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view="pageBreakPreview" topLeftCell="A19" zoomScaleNormal="100" zoomScaleSheetLayoutView="100" workbookViewId="0">
      <selection activeCell="N61" sqref="N61"/>
    </sheetView>
  </sheetViews>
  <sheetFormatPr defaultRowHeight="12.75" x14ac:dyDescent="0.2"/>
  <sheetData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8"/>
  <sheetViews>
    <sheetView view="pageBreakPreview" topLeftCell="A13" zoomScale="90" zoomScaleNormal="90" zoomScaleSheetLayoutView="90" workbookViewId="0">
      <selection activeCell="A35" sqref="A35:C35"/>
    </sheetView>
  </sheetViews>
  <sheetFormatPr defaultRowHeight="12.75" x14ac:dyDescent="0.2"/>
  <cols>
    <col min="1" max="1" width="9.140625" customWidth="1"/>
    <col min="2" max="2" width="20.28515625" customWidth="1"/>
    <col min="3" max="3" width="17.7109375" customWidth="1"/>
    <col min="4" max="4" width="16.7109375" customWidth="1"/>
    <col min="5" max="5" width="15" customWidth="1"/>
    <col min="6" max="6" width="17.28515625" customWidth="1"/>
    <col min="7" max="7" width="18" customWidth="1"/>
    <col min="8" max="8" width="23.5703125" customWidth="1"/>
  </cols>
  <sheetData>
    <row r="1" spans="1:11" ht="15" x14ac:dyDescent="0.2">
      <c r="A1" s="338" t="s">
        <v>431</v>
      </c>
      <c r="B1" s="339"/>
      <c r="C1" s="339"/>
      <c r="D1" s="339"/>
      <c r="E1" s="339"/>
      <c r="F1" s="339"/>
      <c r="G1" s="339"/>
      <c r="H1" s="340"/>
      <c r="I1" s="187"/>
      <c r="J1" s="187"/>
      <c r="K1" s="187"/>
    </row>
    <row r="2" spans="1:11" ht="32.25" customHeight="1" thickBot="1" x14ac:dyDescent="0.25">
      <c r="A2" s="341"/>
      <c r="B2" s="342"/>
      <c r="C2" s="342"/>
      <c r="D2" s="342"/>
      <c r="E2" s="342"/>
      <c r="F2" s="342"/>
      <c r="G2" s="342"/>
      <c r="H2" s="343"/>
      <c r="I2" s="187"/>
      <c r="J2" s="187"/>
      <c r="K2" s="187"/>
    </row>
    <row r="3" spans="1:11" ht="15" x14ac:dyDescent="0.2">
      <c r="A3" s="187"/>
      <c r="B3" s="187"/>
      <c r="C3" s="187"/>
      <c r="D3" s="187"/>
      <c r="E3" s="187"/>
      <c r="F3" s="187"/>
      <c r="G3" s="187"/>
      <c r="H3" s="187"/>
      <c r="I3" s="187"/>
      <c r="J3" s="187"/>
      <c r="K3" s="187"/>
    </row>
    <row r="4" spans="1:11" ht="15" x14ac:dyDescent="0.2">
      <c r="A4" s="187"/>
      <c r="B4" s="187"/>
      <c r="C4" s="187"/>
      <c r="D4" s="187"/>
      <c r="E4" s="187"/>
      <c r="F4" s="187"/>
      <c r="G4" s="187"/>
      <c r="H4" s="187"/>
      <c r="I4" s="187"/>
      <c r="J4" s="187"/>
      <c r="K4" s="187"/>
    </row>
    <row r="5" spans="1:11" ht="15.75" x14ac:dyDescent="0.2">
      <c r="A5" s="344" t="s">
        <v>405</v>
      </c>
      <c r="B5" s="344"/>
      <c r="C5" s="344"/>
      <c r="D5" s="344"/>
      <c r="E5" s="344"/>
      <c r="F5" s="344"/>
      <c r="G5" s="344"/>
      <c r="H5" s="344"/>
      <c r="I5" s="187"/>
      <c r="J5" s="187"/>
      <c r="K5" s="187"/>
    </row>
    <row r="6" spans="1:11" ht="15.75" thickBot="1" x14ac:dyDescent="0.25">
      <c r="A6" s="187"/>
      <c r="B6" s="187"/>
      <c r="C6" s="187"/>
      <c r="D6" s="187"/>
      <c r="E6" s="187"/>
      <c r="F6" s="187"/>
      <c r="G6" s="187"/>
      <c r="H6" s="187"/>
      <c r="I6" s="187"/>
      <c r="J6" s="187"/>
      <c r="K6" s="187"/>
    </row>
    <row r="7" spans="1:11" ht="90.75" thickBot="1" x14ac:dyDescent="0.25">
      <c r="A7" s="188" t="s">
        <v>338</v>
      </c>
      <c r="B7" s="189" t="s">
        <v>339</v>
      </c>
      <c r="C7" s="190" t="s">
        <v>340</v>
      </c>
      <c r="D7" s="190" t="s">
        <v>341</v>
      </c>
      <c r="E7" s="190" t="s">
        <v>342</v>
      </c>
      <c r="F7" s="189" t="s">
        <v>343</v>
      </c>
      <c r="G7" s="189" t="s">
        <v>344</v>
      </c>
      <c r="H7" s="189" t="s">
        <v>345</v>
      </c>
      <c r="I7" s="187"/>
      <c r="J7" s="187"/>
      <c r="K7" s="187"/>
    </row>
    <row r="8" spans="1:11" ht="15" x14ac:dyDescent="0.2">
      <c r="A8" s="191" t="s">
        <v>346</v>
      </c>
      <c r="B8" s="192"/>
      <c r="C8" s="192"/>
      <c r="D8" s="192"/>
      <c r="E8" s="192"/>
      <c r="F8" s="192"/>
      <c r="G8" s="192"/>
      <c r="H8" s="192">
        <v>0</v>
      </c>
      <c r="I8" s="187"/>
      <c r="J8" s="187"/>
      <c r="K8" s="187"/>
    </row>
    <row r="9" spans="1:11" ht="15" x14ac:dyDescent="0.2">
      <c r="A9" s="193" t="s">
        <v>347</v>
      </c>
      <c r="B9" s="194"/>
      <c r="C9" s="194"/>
      <c r="D9" s="194"/>
      <c r="E9" s="194"/>
      <c r="F9" s="194"/>
      <c r="G9" s="194"/>
      <c r="H9" s="194">
        <v>0</v>
      </c>
      <c r="I9" s="187"/>
      <c r="J9" s="187"/>
      <c r="K9" s="187"/>
    </row>
    <row r="10" spans="1:11" ht="15" x14ac:dyDescent="0.2">
      <c r="A10" s="193" t="s">
        <v>348</v>
      </c>
      <c r="B10" s="194"/>
      <c r="C10" s="194"/>
      <c r="D10" s="194"/>
      <c r="E10" s="194"/>
      <c r="F10" s="194"/>
      <c r="G10" s="194"/>
      <c r="H10" s="194">
        <v>0</v>
      </c>
      <c r="I10" s="187"/>
      <c r="J10" s="187"/>
      <c r="K10" s="187"/>
    </row>
    <row r="11" spans="1:11" ht="15" x14ac:dyDescent="0.2">
      <c r="A11" s="193" t="s">
        <v>349</v>
      </c>
      <c r="B11" s="194"/>
      <c r="C11" s="194"/>
      <c r="D11" s="194"/>
      <c r="E11" s="194"/>
      <c r="F11" s="194"/>
      <c r="G11" s="194"/>
      <c r="H11" s="194">
        <v>0</v>
      </c>
      <c r="I11" s="187"/>
      <c r="J11" s="187"/>
      <c r="K11" s="187"/>
    </row>
    <row r="12" spans="1:11" ht="15" x14ac:dyDescent="0.2">
      <c r="A12" s="193" t="s">
        <v>350</v>
      </c>
      <c r="B12" s="194"/>
      <c r="C12" s="194"/>
      <c r="D12" s="194"/>
      <c r="E12" s="194"/>
      <c r="F12" s="194"/>
      <c r="G12" s="194"/>
      <c r="H12" s="194">
        <v>0</v>
      </c>
      <c r="I12" s="187"/>
      <c r="J12" s="187"/>
      <c r="K12" s="187"/>
    </row>
    <row r="13" spans="1:11" ht="15" x14ac:dyDescent="0.2">
      <c r="A13" s="193" t="s">
        <v>351</v>
      </c>
      <c r="B13" s="194"/>
      <c r="C13" s="194"/>
      <c r="D13" s="194"/>
      <c r="E13" s="194"/>
      <c r="F13" s="194"/>
      <c r="G13" s="194"/>
      <c r="H13" s="194">
        <v>0</v>
      </c>
      <c r="I13" s="187"/>
      <c r="J13" s="187"/>
      <c r="K13" s="187"/>
    </row>
    <row r="14" spans="1:11" ht="15" x14ac:dyDescent="0.2">
      <c r="A14" s="193" t="s">
        <v>352</v>
      </c>
      <c r="B14" s="194"/>
      <c r="C14" s="194"/>
      <c r="D14" s="194"/>
      <c r="E14" s="194"/>
      <c r="F14" s="194"/>
      <c r="G14" s="194"/>
      <c r="H14" s="194">
        <v>0</v>
      </c>
      <c r="I14" s="187"/>
      <c r="J14" s="187"/>
      <c r="K14" s="187"/>
    </row>
    <row r="15" spans="1:11" ht="15" x14ac:dyDescent="0.2">
      <c r="A15" s="193" t="s">
        <v>353</v>
      </c>
      <c r="B15" s="194"/>
      <c r="C15" s="194"/>
      <c r="D15" s="194"/>
      <c r="E15" s="194"/>
      <c r="F15" s="194"/>
      <c r="G15" s="194"/>
      <c r="H15" s="194">
        <v>0</v>
      </c>
      <c r="I15" s="187"/>
      <c r="J15" s="187"/>
      <c r="K15" s="187"/>
    </row>
    <row r="16" spans="1:11" ht="15" x14ac:dyDescent="0.2">
      <c r="A16" s="193" t="s">
        <v>354</v>
      </c>
      <c r="B16" s="194"/>
      <c r="C16" s="194"/>
      <c r="D16" s="194"/>
      <c r="E16" s="194"/>
      <c r="F16" s="194"/>
      <c r="G16" s="194"/>
      <c r="H16" s="194">
        <v>0</v>
      </c>
      <c r="I16" s="187"/>
      <c r="J16" s="187"/>
      <c r="K16" s="187"/>
    </row>
    <row r="17" spans="1:11" ht="15" x14ac:dyDescent="0.2">
      <c r="A17" s="193" t="s">
        <v>355</v>
      </c>
      <c r="B17" s="194"/>
      <c r="C17" s="194"/>
      <c r="D17" s="194"/>
      <c r="E17" s="194"/>
      <c r="F17" s="194"/>
      <c r="G17" s="194"/>
      <c r="H17" s="194">
        <v>0</v>
      </c>
      <c r="I17" s="187"/>
      <c r="J17" s="187"/>
      <c r="K17" s="187"/>
    </row>
    <row r="18" spans="1:11" ht="15" x14ac:dyDescent="0.2">
      <c r="A18" s="193" t="s">
        <v>356</v>
      </c>
      <c r="B18" s="194"/>
      <c r="C18" s="194"/>
      <c r="D18" s="194"/>
      <c r="E18" s="194"/>
      <c r="F18" s="194"/>
      <c r="G18" s="194"/>
      <c r="H18" s="194">
        <v>0</v>
      </c>
      <c r="I18" s="187"/>
      <c r="J18" s="187"/>
      <c r="K18" s="187"/>
    </row>
    <row r="19" spans="1:11" ht="15.75" thickBot="1" x14ac:dyDescent="0.25">
      <c r="A19" s="195" t="s">
        <v>357</v>
      </c>
      <c r="B19" s="196"/>
      <c r="C19" s="196"/>
      <c r="D19" s="196"/>
      <c r="E19" s="196"/>
      <c r="F19" s="196"/>
      <c r="G19" s="196"/>
      <c r="H19" s="196">
        <v>0</v>
      </c>
      <c r="I19" s="187"/>
      <c r="J19" s="187"/>
      <c r="K19" s="187"/>
    </row>
    <row r="20" spans="1:11" ht="15.75" thickBot="1" x14ac:dyDescent="0.25">
      <c r="A20" s="197" t="s">
        <v>358</v>
      </c>
      <c r="B20" s="198">
        <f>SUM(B8:B19)</f>
        <v>0</v>
      </c>
      <c r="C20" s="198">
        <f>SUM(C8:C19)</f>
        <v>0</v>
      </c>
      <c r="D20" s="198">
        <f>SUM(D8:D19)</f>
        <v>0</v>
      </c>
      <c r="E20" s="198">
        <f t="shared" ref="E20:H20" si="0">SUM(E8:E19)</f>
        <v>0</v>
      </c>
      <c r="F20" s="198">
        <f t="shared" si="0"/>
        <v>0</v>
      </c>
      <c r="G20" s="198">
        <f t="shared" si="0"/>
        <v>0</v>
      </c>
      <c r="H20" s="198">
        <f t="shared" si="0"/>
        <v>0</v>
      </c>
      <c r="I20" s="187"/>
      <c r="J20" s="187"/>
      <c r="K20" s="187"/>
    </row>
    <row r="21" spans="1:11" ht="15" x14ac:dyDescent="0.2">
      <c r="A21" s="187"/>
      <c r="B21" s="187"/>
      <c r="C21" s="187"/>
      <c r="D21" s="187"/>
      <c r="E21" s="187"/>
      <c r="F21" s="187"/>
      <c r="G21" s="187"/>
      <c r="H21" s="187"/>
      <c r="I21" s="187"/>
      <c r="J21" s="187"/>
      <c r="K21" s="187"/>
    </row>
    <row r="22" spans="1:11" ht="15" x14ac:dyDescent="0.2">
      <c r="A22" s="187"/>
      <c r="B22" s="187"/>
      <c r="C22" s="187"/>
      <c r="D22" s="187"/>
      <c r="E22" s="187"/>
      <c r="F22" s="187"/>
      <c r="G22" s="187"/>
      <c r="H22" s="187"/>
      <c r="I22" s="187"/>
      <c r="J22" s="187"/>
      <c r="K22" s="187"/>
    </row>
    <row r="23" spans="1:11" ht="15" x14ac:dyDescent="0.2">
      <c r="A23" s="187"/>
      <c r="B23" s="187"/>
      <c r="C23" s="187"/>
      <c r="D23" s="187"/>
      <c r="E23" s="187"/>
      <c r="F23" s="187"/>
      <c r="G23" s="187"/>
      <c r="H23" s="187"/>
      <c r="I23" s="187"/>
      <c r="J23" s="187"/>
      <c r="K23" s="187"/>
    </row>
    <row r="24" spans="1:11" ht="15.75" thickBot="1" x14ac:dyDescent="0.25">
      <c r="A24" s="347" t="s">
        <v>359</v>
      </c>
      <c r="B24" s="347"/>
      <c r="C24" s="347"/>
      <c r="D24" s="347"/>
      <c r="E24" s="348" t="s">
        <v>404</v>
      </c>
      <c r="F24" s="348"/>
      <c r="G24" s="187"/>
      <c r="H24" s="187"/>
      <c r="I24" s="187"/>
      <c r="J24" s="187"/>
      <c r="K24" s="187"/>
    </row>
    <row r="25" spans="1:11" ht="15.75" thickBot="1" x14ac:dyDescent="0.25">
      <c r="A25" s="347" t="s">
        <v>360</v>
      </c>
      <c r="B25" s="347"/>
      <c r="C25" s="347"/>
      <c r="D25" s="347"/>
      <c r="E25" s="348"/>
      <c r="F25" s="348"/>
      <c r="G25" s="187"/>
      <c r="H25" s="187"/>
      <c r="I25" s="187"/>
      <c r="J25" s="187"/>
      <c r="K25" s="187"/>
    </row>
    <row r="26" spans="1:11" ht="15" x14ac:dyDescent="0.2">
      <c r="A26" s="187"/>
      <c r="B26" s="187"/>
      <c r="C26" s="187"/>
      <c r="D26" s="187"/>
      <c r="E26" s="187"/>
      <c r="F26" s="187"/>
      <c r="G26" s="187"/>
      <c r="H26" s="187"/>
      <c r="I26" s="187"/>
      <c r="J26" s="187"/>
      <c r="K26" s="187"/>
    </row>
    <row r="27" spans="1:11" ht="15" x14ac:dyDescent="0.2">
      <c r="A27" s="187"/>
      <c r="B27" s="187"/>
      <c r="C27" s="187"/>
      <c r="D27" s="187"/>
      <c r="E27" s="187"/>
      <c r="F27" s="187"/>
      <c r="G27" s="187"/>
      <c r="H27" s="187"/>
      <c r="I27" s="187"/>
      <c r="J27" s="187"/>
      <c r="K27" s="187"/>
    </row>
    <row r="28" spans="1:11" ht="15" customHeight="1" x14ac:dyDescent="0.2">
      <c r="A28" s="199" t="s">
        <v>373</v>
      </c>
      <c r="B28" s="199"/>
      <c r="C28" s="187"/>
      <c r="D28" s="200"/>
      <c r="E28" s="200"/>
      <c r="F28" s="200"/>
      <c r="G28" s="200"/>
      <c r="H28" s="200"/>
      <c r="I28" s="187"/>
      <c r="J28" s="187"/>
      <c r="K28" s="187"/>
    </row>
    <row r="29" spans="1:11" ht="12.75" customHeight="1" x14ac:dyDescent="0.2">
      <c r="A29" s="350" t="s">
        <v>425</v>
      </c>
      <c r="B29" s="350"/>
      <c r="C29" s="350"/>
      <c r="D29" s="350"/>
      <c r="E29" s="350"/>
      <c r="F29" s="350"/>
      <c r="G29" s="350"/>
      <c r="H29" s="350"/>
      <c r="I29" s="350"/>
      <c r="J29" s="200"/>
      <c r="K29" s="200"/>
    </row>
    <row r="30" spans="1:11" ht="25.5" customHeight="1" x14ac:dyDescent="0.2">
      <c r="A30" s="350"/>
      <c r="B30" s="350"/>
      <c r="C30" s="350"/>
      <c r="D30" s="350"/>
      <c r="E30" s="350"/>
      <c r="F30" s="350"/>
      <c r="G30" s="350"/>
      <c r="H30" s="350"/>
      <c r="I30" s="350"/>
      <c r="J30" s="200"/>
      <c r="K30" s="200"/>
    </row>
    <row r="31" spans="1:11" ht="15" x14ac:dyDescent="0.2">
      <c r="A31" s="349" t="s">
        <v>426</v>
      </c>
      <c r="B31" s="349"/>
      <c r="C31" s="349"/>
      <c r="D31" s="349"/>
      <c r="E31" s="349"/>
      <c r="F31" s="349"/>
      <c r="G31" s="349"/>
      <c r="H31" s="349"/>
      <c r="I31" s="349"/>
      <c r="J31" s="349"/>
      <c r="K31" s="349"/>
    </row>
    <row r="32" spans="1:11" ht="15" x14ac:dyDescent="0.2">
      <c r="A32" s="325"/>
      <c r="B32" s="325"/>
      <c r="C32" s="325"/>
      <c r="D32" s="187"/>
      <c r="E32" s="187"/>
      <c r="F32" s="187"/>
      <c r="G32" s="187"/>
      <c r="H32" s="187"/>
      <c r="I32" s="187"/>
      <c r="J32" s="187"/>
      <c r="K32" s="187"/>
    </row>
    <row r="33" spans="1:11" ht="15" x14ac:dyDescent="0.2">
      <c r="A33" s="187"/>
      <c r="B33" s="187"/>
      <c r="C33" s="187"/>
      <c r="D33" s="187"/>
      <c r="E33" s="187"/>
      <c r="F33" s="187"/>
      <c r="G33" s="187"/>
      <c r="H33" s="187"/>
      <c r="I33" s="187"/>
      <c r="J33" s="187"/>
      <c r="K33" s="187"/>
    </row>
    <row r="34" spans="1:11" ht="18.75" customHeight="1" x14ac:dyDescent="0.2">
      <c r="A34" s="351" t="s">
        <v>409</v>
      </c>
      <c r="B34" s="351"/>
      <c r="C34" s="351"/>
      <c r="D34" s="187"/>
      <c r="E34" s="187"/>
      <c r="F34" s="345" t="s">
        <v>361</v>
      </c>
      <c r="G34" s="346"/>
      <c r="H34" s="346"/>
      <c r="I34" s="187"/>
      <c r="J34" s="187"/>
      <c r="K34" s="187"/>
    </row>
    <row r="35" spans="1:11" ht="18.75" customHeight="1" x14ac:dyDescent="0.2">
      <c r="A35" s="352" t="s">
        <v>433</v>
      </c>
      <c r="B35" s="352"/>
      <c r="C35" s="352"/>
      <c r="D35" s="187"/>
      <c r="E35" s="187"/>
      <c r="F35" s="346"/>
      <c r="G35" s="346"/>
      <c r="H35" s="346"/>
      <c r="I35" s="187"/>
      <c r="J35" s="187"/>
      <c r="K35" s="187"/>
    </row>
    <row r="36" spans="1:11" ht="21.75" customHeight="1" x14ac:dyDescent="0.2">
      <c r="A36" s="351" t="s">
        <v>430</v>
      </c>
      <c r="B36" s="351"/>
      <c r="C36" s="351"/>
      <c r="D36" s="187"/>
      <c r="E36" s="187"/>
      <c r="F36" s="187"/>
      <c r="G36" s="187"/>
      <c r="H36" s="187"/>
      <c r="I36" s="187"/>
      <c r="J36" s="187"/>
      <c r="K36" s="187"/>
    </row>
    <row r="37" spans="1:11" ht="15" x14ac:dyDescent="0.2">
      <c r="A37" s="187"/>
      <c r="B37" s="187"/>
      <c r="C37" s="187"/>
      <c r="D37" s="187"/>
      <c r="E37" s="187"/>
      <c r="F37" s="201"/>
      <c r="G37" s="201"/>
      <c r="H37" s="201"/>
      <c r="I37" s="187"/>
      <c r="J37" s="187"/>
      <c r="K37" s="187"/>
    </row>
    <row r="38" spans="1:11" ht="15" x14ac:dyDescent="0.2">
      <c r="A38" s="187"/>
      <c r="B38" s="187"/>
      <c r="C38" s="187"/>
      <c r="D38" s="187"/>
      <c r="E38" s="187"/>
      <c r="F38" s="337" t="s">
        <v>406</v>
      </c>
      <c r="G38" s="337"/>
      <c r="H38" s="337"/>
      <c r="I38" s="187"/>
      <c r="J38" s="187"/>
      <c r="K38" s="187"/>
    </row>
  </sheetData>
  <mergeCells count="14">
    <mergeCell ref="F38:H38"/>
    <mergeCell ref="A1:H2"/>
    <mergeCell ref="A5:H5"/>
    <mergeCell ref="F34:H35"/>
    <mergeCell ref="A24:D24"/>
    <mergeCell ref="E24:F24"/>
    <mergeCell ref="A25:D25"/>
    <mergeCell ref="E25:F25"/>
    <mergeCell ref="A32:C32"/>
    <mergeCell ref="A31:K31"/>
    <mergeCell ref="A29:I30"/>
    <mergeCell ref="A34:C34"/>
    <mergeCell ref="A35:C35"/>
    <mergeCell ref="A36:C36"/>
  </mergeCells>
  <phoneticPr fontId="6" type="noConversion"/>
  <pageMargins left="0.7" right="0.7" top="0.75" bottom="0.75" header="0.3" footer="0.3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2"/>
  <sheetViews>
    <sheetView zoomScaleNormal="100" workbookViewId="0">
      <selection activeCell="A2" sqref="A2:I22"/>
    </sheetView>
  </sheetViews>
  <sheetFormatPr defaultRowHeight="12.75" x14ac:dyDescent="0.2"/>
  <cols>
    <col min="1" max="1" width="65" customWidth="1"/>
  </cols>
  <sheetData>
    <row r="1" spans="1:10" x14ac:dyDescent="0.2">
      <c r="A1" s="5" t="s">
        <v>362</v>
      </c>
      <c r="B1" s="301" t="s">
        <v>363</v>
      </c>
      <c r="C1" s="301"/>
      <c r="D1" s="301"/>
      <c r="E1" s="301"/>
      <c r="F1" s="301"/>
      <c r="G1" s="301"/>
      <c r="H1" s="301"/>
      <c r="I1" s="301"/>
      <c r="J1" s="301"/>
    </row>
    <row r="2" spans="1:10" x14ac:dyDescent="0.2">
      <c r="A2" s="353" t="s">
        <v>403</v>
      </c>
      <c r="B2" s="354"/>
      <c r="C2" s="354"/>
      <c r="D2" s="354"/>
      <c r="E2" s="354"/>
      <c r="F2" s="354"/>
      <c r="G2" s="354"/>
      <c r="H2" s="354"/>
      <c r="I2" s="354"/>
    </row>
    <row r="3" spans="1:10" x14ac:dyDescent="0.2">
      <c r="A3" s="354"/>
      <c r="B3" s="354"/>
      <c r="C3" s="354"/>
      <c r="D3" s="354"/>
      <c r="E3" s="354"/>
      <c r="F3" s="354"/>
      <c r="G3" s="354"/>
      <c r="H3" s="354"/>
      <c r="I3" s="354"/>
    </row>
    <row r="4" spans="1:10" x14ac:dyDescent="0.2">
      <c r="A4" s="354"/>
      <c r="B4" s="354"/>
      <c r="C4" s="354"/>
      <c r="D4" s="354"/>
      <c r="E4" s="354"/>
      <c r="F4" s="354"/>
      <c r="G4" s="354"/>
      <c r="H4" s="354"/>
      <c r="I4" s="354"/>
    </row>
    <row r="5" spans="1:10" x14ac:dyDescent="0.2">
      <c r="A5" s="354"/>
      <c r="B5" s="354"/>
      <c r="C5" s="354"/>
      <c r="D5" s="354"/>
      <c r="E5" s="354"/>
      <c r="F5" s="354"/>
      <c r="G5" s="354"/>
      <c r="H5" s="354"/>
      <c r="I5" s="354"/>
    </row>
    <row r="6" spans="1:10" x14ac:dyDescent="0.2">
      <c r="A6" s="354"/>
      <c r="B6" s="354"/>
      <c r="C6" s="354"/>
      <c r="D6" s="354"/>
      <c r="E6" s="354"/>
      <c r="F6" s="354"/>
      <c r="G6" s="354"/>
      <c r="H6" s="354"/>
      <c r="I6" s="354"/>
    </row>
    <row r="7" spans="1:10" x14ac:dyDescent="0.2">
      <c r="A7" s="354"/>
      <c r="B7" s="354"/>
      <c r="C7" s="354"/>
      <c r="D7" s="354"/>
      <c r="E7" s="354"/>
      <c r="F7" s="354"/>
      <c r="G7" s="354"/>
      <c r="H7" s="354"/>
      <c r="I7" s="354"/>
    </row>
    <row r="8" spans="1:10" x14ac:dyDescent="0.2">
      <c r="A8" s="354"/>
      <c r="B8" s="354"/>
      <c r="C8" s="354"/>
      <c r="D8" s="354"/>
      <c r="E8" s="354"/>
      <c r="F8" s="354"/>
      <c r="G8" s="354"/>
      <c r="H8" s="354"/>
      <c r="I8" s="354"/>
    </row>
    <row r="9" spans="1:10" x14ac:dyDescent="0.2">
      <c r="A9" s="354"/>
      <c r="B9" s="354"/>
      <c r="C9" s="354"/>
      <c r="D9" s="354"/>
      <c r="E9" s="354"/>
      <c r="F9" s="354"/>
      <c r="G9" s="354"/>
      <c r="H9" s="354"/>
      <c r="I9" s="354"/>
    </row>
    <row r="10" spans="1:10" x14ac:dyDescent="0.2">
      <c r="A10" s="354"/>
      <c r="B10" s="354"/>
      <c r="C10" s="354"/>
      <c r="D10" s="354"/>
      <c r="E10" s="354"/>
      <c r="F10" s="354"/>
      <c r="G10" s="354"/>
      <c r="H10" s="354"/>
      <c r="I10" s="354"/>
    </row>
    <row r="11" spans="1:10" x14ac:dyDescent="0.2">
      <c r="A11" s="354"/>
      <c r="B11" s="354"/>
      <c r="C11" s="354"/>
      <c r="D11" s="354"/>
      <c r="E11" s="354"/>
      <c r="F11" s="354"/>
      <c r="G11" s="354"/>
      <c r="H11" s="354"/>
      <c r="I11" s="354"/>
    </row>
    <row r="12" spans="1:10" x14ac:dyDescent="0.2">
      <c r="A12" s="354"/>
      <c r="B12" s="354"/>
      <c r="C12" s="354"/>
      <c r="D12" s="354"/>
      <c r="E12" s="354"/>
      <c r="F12" s="354"/>
      <c r="G12" s="354"/>
      <c r="H12" s="354"/>
      <c r="I12" s="354"/>
    </row>
    <row r="13" spans="1:10" x14ac:dyDescent="0.2">
      <c r="A13" s="354"/>
      <c r="B13" s="354"/>
      <c r="C13" s="354"/>
      <c r="D13" s="354"/>
      <c r="E13" s="354"/>
      <c r="F13" s="354"/>
      <c r="G13" s="354"/>
      <c r="H13" s="354"/>
      <c r="I13" s="354"/>
    </row>
    <row r="14" spans="1:10" x14ac:dyDescent="0.2">
      <c r="A14" s="354"/>
      <c r="B14" s="354"/>
      <c r="C14" s="354"/>
      <c r="D14" s="354"/>
      <c r="E14" s="354"/>
      <c r="F14" s="354"/>
      <c r="G14" s="354"/>
      <c r="H14" s="354"/>
      <c r="I14" s="354"/>
    </row>
    <row r="15" spans="1:10" x14ac:dyDescent="0.2">
      <c r="A15" s="354"/>
      <c r="B15" s="354"/>
      <c r="C15" s="354"/>
      <c r="D15" s="354"/>
      <c r="E15" s="354"/>
      <c r="F15" s="354"/>
      <c r="G15" s="354"/>
      <c r="H15" s="354"/>
      <c r="I15" s="354"/>
    </row>
    <row r="16" spans="1:10" x14ac:dyDescent="0.2">
      <c r="A16" s="354"/>
      <c r="B16" s="354"/>
      <c r="C16" s="354"/>
      <c r="D16" s="354"/>
      <c r="E16" s="354"/>
      <c r="F16" s="354"/>
      <c r="G16" s="354"/>
      <c r="H16" s="354"/>
      <c r="I16" s="354"/>
    </row>
    <row r="17" spans="1:9" ht="2.25" customHeight="1" x14ac:dyDescent="0.2">
      <c r="A17" s="354"/>
      <c r="B17" s="354"/>
      <c r="C17" s="354"/>
      <c r="D17" s="354"/>
      <c r="E17" s="354"/>
      <c r="F17" s="354"/>
      <c r="G17" s="354"/>
      <c r="H17" s="354"/>
      <c r="I17" s="354"/>
    </row>
    <row r="18" spans="1:9" ht="12.75" hidden="1" customHeight="1" x14ac:dyDescent="0.2">
      <c r="A18" s="354"/>
      <c r="B18" s="354"/>
      <c r="C18" s="354"/>
      <c r="D18" s="354"/>
      <c r="E18" s="354"/>
      <c r="F18" s="354"/>
      <c r="G18" s="354"/>
      <c r="H18" s="354"/>
      <c r="I18" s="354"/>
    </row>
    <row r="19" spans="1:9" ht="6" hidden="1" customHeight="1" x14ac:dyDescent="0.2">
      <c r="A19" s="354"/>
      <c r="B19" s="354"/>
      <c r="C19" s="354"/>
      <c r="D19" s="354"/>
      <c r="E19" s="354"/>
      <c r="F19" s="354"/>
      <c r="G19" s="354"/>
      <c r="H19" s="354"/>
      <c r="I19" s="354"/>
    </row>
    <row r="20" spans="1:9" ht="12.75" hidden="1" customHeight="1" x14ac:dyDescent="0.2">
      <c r="A20" s="354"/>
      <c r="B20" s="354"/>
      <c r="C20" s="354"/>
      <c r="D20" s="354"/>
      <c r="E20" s="354"/>
      <c r="F20" s="354"/>
      <c r="G20" s="354"/>
      <c r="H20" s="354"/>
      <c r="I20" s="354"/>
    </row>
    <row r="21" spans="1:9" ht="12.75" hidden="1" customHeight="1" x14ac:dyDescent="0.2">
      <c r="A21" s="354"/>
      <c r="B21" s="354"/>
      <c r="C21" s="354"/>
      <c r="D21" s="354"/>
      <c r="E21" s="354"/>
      <c r="F21" s="354"/>
      <c r="G21" s="354"/>
      <c r="H21" s="354"/>
      <c r="I21" s="354"/>
    </row>
    <row r="22" spans="1:9" ht="12.75" hidden="1" customHeight="1" x14ac:dyDescent="0.2">
      <c r="A22" s="354"/>
      <c r="B22" s="354"/>
      <c r="C22" s="354"/>
      <c r="D22" s="354"/>
      <c r="E22" s="354"/>
      <c r="F22" s="354"/>
      <c r="G22" s="354"/>
      <c r="H22" s="354"/>
      <c r="I22" s="354"/>
    </row>
    <row r="25" spans="1:9" x14ac:dyDescent="0.2">
      <c r="A25" s="92" t="s">
        <v>364</v>
      </c>
    </row>
    <row r="26" spans="1:9" x14ac:dyDescent="0.2">
      <c r="A26" s="92" t="s">
        <v>365</v>
      </c>
    </row>
    <row r="27" spans="1:9" x14ac:dyDescent="0.2">
      <c r="A27" s="92" t="s">
        <v>366</v>
      </c>
    </row>
    <row r="28" spans="1:9" x14ac:dyDescent="0.2">
      <c r="A28" s="93" t="s">
        <v>367</v>
      </c>
    </row>
    <row r="29" spans="1:9" x14ac:dyDescent="0.2">
      <c r="A29" s="93" t="s">
        <v>368</v>
      </c>
    </row>
    <row r="30" spans="1:9" x14ac:dyDescent="0.2">
      <c r="A30" s="92" t="s">
        <v>369</v>
      </c>
    </row>
    <row r="31" spans="1:9" x14ac:dyDescent="0.2">
      <c r="A31" s="92" t="s">
        <v>370</v>
      </c>
    </row>
    <row r="32" spans="1:9" x14ac:dyDescent="0.2">
      <c r="A32" s="92" t="s">
        <v>371</v>
      </c>
    </row>
  </sheetData>
  <mergeCells count="2">
    <mergeCell ref="B1:J1"/>
    <mergeCell ref="A2:I22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2</vt:i4>
      </vt:variant>
    </vt:vector>
  </HeadingPairs>
  <TitlesOfParts>
    <vt:vector size="6" baseType="lpstr">
      <vt:lpstr>PLAN PRIHODA I RASHODA</vt:lpstr>
      <vt:lpstr>Grafikoni</vt:lpstr>
      <vt:lpstr>PLAN ZADUŽIVANJA I OTPLATE</vt:lpstr>
      <vt:lpstr>OBRAZLOŽENJE FINANCIJSKOG PLANA</vt:lpstr>
      <vt:lpstr>'PLAN PRIHODA I RASHODA'!Podrucje_ispisa</vt:lpstr>
      <vt:lpstr>'PLAN ZADUŽIVANJA I OTPLATE'!Podrucje_ispisa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Marina Ucovic</cp:lastModifiedBy>
  <cp:revision/>
  <cp:lastPrinted>2026-03-13T07:28:16Z</cp:lastPrinted>
  <dcterms:created xsi:type="dcterms:W3CDTF">2013-11-01T07:54:25Z</dcterms:created>
  <dcterms:modified xsi:type="dcterms:W3CDTF">2026-07-14T07:26:44Z</dcterms:modified>
</cp:coreProperties>
</file>