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fileSharing readOnlyRecommended="1" userName="Korisnik" algorithmName="SHA-512" hashValue="hSVT90r51AwZYnIOOdLPB/NS6Qu0qUB70Hm7XHzCIVd1EOtm+e1tsfmTCp1lBVlOyL7n6lY1iNnL/2y2sWVhhw==" saltValue="GB5MxvNt8aqFsFRZ4TojZQ==" spinCount="100000"/>
  <workbookPr/>
  <mc:AlternateContent xmlns:mc="http://schemas.openxmlformats.org/markup-compatibility/2006">
    <mc:Choice Requires="x15">
      <x15ac:absPath xmlns:x15ac="http://schemas.microsoft.com/office/spreadsheetml/2010/11/ac" url="C:\Users\Korisnik\Desktop\2025\"/>
    </mc:Choice>
  </mc:AlternateContent>
  <xr:revisionPtr revIDLastSave="0" documentId="8_{AA36EE87-821B-4054-BF60-DCC980501A9D}" xr6:coauthVersionLast="47" xr6:coauthVersionMax="47" xr10:uidLastSave="{00000000-0000-0000-0000-000000000000}"/>
  <bookViews>
    <workbookView xWindow="-120" yWindow="-120" windowWidth="29040" windowHeight="15720" tabRatio="644" xr2:uid="{00000000-000D-0000-FFFF-FFFF00000000}"/>
  </bookViews>
  <sheets>
    <sheet name="PLAN PRIHODA I RASHODA" sheetId="1" r:id="rId1"/>
    <sheet name="Grafikoni" sheetId="4" r:id="rId2"/>
    <sheet name="PLAN ZADUŽIVANJA I OTPLATE" sheetId="2" r:id="rId3"/>
    <sheet name="OBRAZLOŽENJE FINANCIJSKOG PLANA" sheetId="3" r:id="rId4"/>
  </sheets>
  <definedNames>
    <definedName name="_xlnm.Print_Area" localSheetId="0">'PLAN PRIHODA I RASHODA'!$A$1:$O$291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35" i="1" l="1"/>
  <c r="N69" i="1"/>
  <c r="N27" i="1" l="1"/>
  <c r="M161" i="1"/>
  <c r="N161" i="1"/>
  <c r="L263" i="1" l="1"/>
  <c r="L257" i="1"/>
  <c r="L254" i="1"/>
  <c r="L252" i="1"/>
  <c r="L245" i="1"/>
  <c r="L241" i="1"/>
  <c r="L235" i="1"/>
  <c r="L232" i="1"/>
  <c r="L222" i="1"/>
  <c r="L217" i="1"/>
  <c r="L216" i="1"/>
  <c r="L209" i="1"/>
  <c r="L208" i="1" s="1"/>
  <c r="L203" i="1"/>
  <c r="L197" i="1" s="1"/>
  <c r="L190" i="1"/>
  <c r="L182" i="1"/>
  <c r="L174" i="1"/>
  <c r="L143" i="1" s="1"/>
  <c r="L164" i="1"/>
  <c r="L161" i="1"/>
  <c r="L152" i="1"/>
  <c r="L148" i="1"/>
  <c r="L145" i="1"/>
  <c r="L135" i="1"/>
  <c r="L134" i="1" s="1"/>
  <c r="L124" i="1"/>
  <c r="L120" i="1"/>
  <c r="L116" i="1"/>
  <c r="L108" i="1"/>
  <c r="L103" i="1"/>
  <c r="L102" i="1"/>
  <c r="L90" i="1"/>
  <c r="L84" i="1"/>
  <c r="L80" i="1"/>
  <c r="L79" i="1"/>
  <c r="L69" i="1"/>
  <c r="L66" i="1"/>
  <c r="L65" i="1"/>
  <c r="L62" i="1"/>
  <c r="L57" i="1" s="1"/>
  <c r="L58" i="1"/>
  <c r="L53" i="1"/>
  <c r="L52" i="1"/>
  <c r="L42" i="1"/>
  <c r="L33" i="1"/>
  <c r="L32" i="1"/>
  <c r="L27" i="1"/>
  <c r="L24" i="1"/>
  <c r="L23" i="1"/>
  <c r="L22" i="1" s="1"/>
  <c r="L21" i="1" s="1"/>
  <c r="L240" i="1" l="1"/>
  <c r="L231" i="1" s="1"/>
  <c r="L119" i="1"/>
  <c r="L101" i="1"/>
  <c r="L20" i="1"/>
  <c r="L18" i="1" s="1"/>
  <c r="L89" i="1" s="1"/>
  <c r="K263" i="1" l="1"/>
  <c r="K260" i="1"/>
  <c r="K257" i="1"/>
  <c r="K254" i="1"/>
  <c r="K252" i="1"/>
  <c r="K245" i="1"/>
  <c r="K241" i="1"/>
  <c r="K240" i="1"/>
  <c r="K235" i="1"/>
  <c r="K232" i="1" s="1"/>
  <c r="K222" i="1"/>
  <c r="K217" i="1"/>
  <c r="K216" i="1" s="1"/>
  <c r="K209" i="1"/>
  <c r="K208" i="1" s="1"/>
  <c r="K203" i="1"/>
  <c r="K199" i="1"/>
  <c r="K197" i="1" s="1"/>
  <c r="K190" i="1"/>
  <c r="K182" i="1"/>
  <c r="K174" i="1"/>
  <c r="K164" i="1"/>
  <c r="K161" i="1"/>
  <c r="K152" i="1"/>
  <c r="K148" i="1"/>
  <c r="K145" i="1"/>
  <c r="K135" i="1"/>
  <c r="K134" i="1" s="1"/>
  <c r="K129" i="1"/>
  <c r="K124" i="1"/>
  <c r="K120" i="1"/>
  <c r="K116" i="1"/>
  <c r="K108" i="1"/>
  <c r="K103" i="1"/>
  <c r="K102" i="1" s="1"/>
  <c r="K90" i="1"/>
  <c r="K84" i="1"/>
  <c r="K80" i="1"/>
  <c r="K79" i="1"/>
  <c r="K89" i="1" s="1"/>
  <c r="K143" i="1" l="1"/>
  <c r="K231" i="1"/>
  <c r="K119" i="1"/>
  <c r="K101" i="1" s="1"/>
  <c r="N80" i="1" l="1"/>
  <c r="N103" i="1"/>
  <c r="M53" i="1"/>
  <c r="M52" i="1" s="1"/>
  <c r="M245" i="1"/>
  <c r="M252" i="1"/>
  <c r="N245" i="1"/>
  <c r="N252" i="1"/>
  <c r="L227" i="1"/>
  <c r="N254" i="1" l="1"/>
  <c r="N257" i="1"/>
  <c r="M33" i="1"/>
  <c r="M24" i="1"/>
  <c r="N241" i="1"/>
  <c r="N240" i="1" s="1"/>
  <c r="N232" i="1"/>
  <c r="N222" i="1"/>
  <c r="N216" i="1" s="1"/>
  <c r="N203" i="1"/>
  <c r="N197" i="1" s="1"/>
  <c r="N231" i="1" l="1"/>
  <c r="N266" i="1" s="1"/>
  <c r="N190" i="1"/>
  <c r="N182" i="1"/>
  <c r="N174" i="1"/>
  <c r="N152" i="1" l="1"/>
  <c r="N148" i="1"/>
  <c r="N145" i="1" s="1"/>
  <c r="N135" i="1" l="1"/>
  <c r="N134" i="1" s="1"/>
  <c r="N124" i="1"/>
  <c r="N120" i="1"/>
  <c r="N116" i="1"/>
  <c r="N108" i="1"/>
  <c r="N90" i="1"/>
  <c r="N84" i="1"/>
  <c r="N79" i="1"/>
  <c r="N66" i="1"/>
  <c r="N65" i="1" s="1"/>
  <c r="M62" i="1"/>
  <c r="N62" i="1"/>
  <c r="N102" i="1" l="1"/>
  <c r="N58" i="1"/>
  <c r="N57" i="1" s="1"/>
  <c r="N53" i="1"/>
  <c r="N52" i="1" s="1"/>
  <c r="N42" i="1" l="1"/>
  <c r="N33" i="1" l="1"/>
  <c r="N32" i="1" s="1"/>
  <c r="N24" i="1"/>
  <c r="N23" i="1" l="1"/>
  <c r="N22" i="1" s="1"/>
  <c r="N21" i="1" s="1"/>
  <c r="N20" i="1" s="1"/>
  <c r="N18" i="1" s="1"/>
  <c r="N96" i="1" s="1"/>
  <c r="M190" i="1"/>
  <c r="N89" i="1" l="1"/>
  <c r="M90" i="1"/>
  <c r="M257" i="1"/>
  <c r="M254" i="1"/>
  <c r="M241" i="1"/>
  <c r="M240" i="1" s="1"/>
  <c r="M235" i="1"/>
  <c r="M232" i="1" s="1"/>
  <c r="M222" i="1"/>
  <c r="M217" i="1"/>
  <c r="M203" i="1"/>
  <c r="M197" i="1" s="1"/>
  <c r="M182" i="1"/>
  <c r="M174" i="1"/>
  <c r="M164" i="1"/>
  <c r="M152" i="1"/>
  <c r="M148" i="1"/>
  <c r="M145" i="1" s="1"/>
  <c r="M135" i="1"/>
  <c r="M134" i="1" s="1"/>
  <c r="M124" i="1"/>
  <c r="M120" i="1"/>
  <c r="M116" i="1"/>
  <c r="M108" i="1"/>
  <c r="M103" i="1"/>
  <c r="M84" i="1"/>
  <c r="M80" i="1"/>
  <c r="M69" i="1"/>
  <c r="M66" i="1" s="1"/>
  <c r="M65" i="1" s="1"/>
  <c r="M58" i="1"/>
  <c r="M57" i="1" s="1"/>
  <c r="M42" i="1"/>
  <c r="M32" i="1"/>
  <c r="M27" i="1"/>
  <c r="M23" i="1" s="1"/>
  <c r="M216" i="1" l="1"/>
  <c r="M79" i="1"/>
  <c r="M231" i="1"/>
  <c r="M266" i="1" s="1"/>
  <c r="M143" i="1"/>
  <c r="M119" i="1" s="1"/>
  <c r="M102" i="1"/>
  <c r="M22" i="1"/>
  <c r="M21" i="1" s="1"/>
  <c r="M20" i="1" l="1"/>
  <c r="M18" i="1" s="1"/>
  <c r="M89" i="1" s="1"/>
  <c r="M101" i="1"/>
  <c r="M227" i="1" s="1"/>
  <c r="M96" i="1" l="1"/>
  <c r="M270" i="1"/>
  <c r="N164" i="1" l="1"/>
  <c r="N143" i="1" s="1"/>
  <c r="N119" i="1" s="1"/>
  <c r="N101" i="1" s="1"/>
  <c r="N227" i="1" s="1"/>
  <c r="L266" i="1" l="1"/>
  <c r="L96" i="1"/>
  <c r="O253" i="1" l="1"/>
  <c r="O255" i="1"/>
  <c r="O256" i="1"/>
  <c r="O258" i="1"/>
  <c r="O259" i="1"/>
  <c r="O261" i="1"/>
  <c r="O262" i="1"/>
  <c r="O264" i="1"/>
  <c r="O265" i="1"/>
  <c r="O269" i="1"/>
  <c r="O271" i="1"/>
  <c r="O268" i="1"/>
  <c r="O267" i="1"/>
  <c r="O233" i="1"/>
  <c r="O234" i="1"/>
  <c r="O236" i="1"/>
  <c r="O237" i="1"/>
  <c r="O238" i="1"/>
  <c r="O239" i="1"/>
  <c r="O242" i="1"/>
  <c r="O243" i="1"/>
  <c r="O244" i="1"/>
  <c r="O246" i="1"/>
  <c r="O247" i="1"/>
  <c r="O248" i="1"/>
  <c r="O249" i="1"/>
  <c r="O228" i="1"/>
  <c r="O218" i="1"/>
  <c r="O219" i="1"/>
  <c r="O220" i="1"/>
  <c r="O221" i="1"/>
  <c r="O223" i="1"/>
  <c r="O224" i="1"/>
  <c r="O225" i="1"/>
  <c r="O226" i="1"/>
  <c r="O180" i="1"/>
  <c r="O181" i="1"/>
  <c r="O183" i="1"/>
  <c r="O184" i="1"/>
  <c r="O185" i="1"/>
  <c r="O186" i="1"/>
  <c r="O187" i="1"/>
  <c r="O188" i="1"/>
  <c r="O189" i="1"/>
  <c r="O191" i="1"/>
  <c r="O192" i="1"/>
  <c r="O193" i="1"/>
  <c r="O194" i="1"/>
  <c r="O195" i="1"/>
  <c r="O196" i="1"/>
  <c r="O198" i="1"/>
  <c r="O200" i="1"/>
  <c r="O201" i="1"/>
  <c r="O202" i="1"/>
  <c r="O204" i="1"/>
  <c r="O205" i="1"/>
  <c r="O206" i="1"/>
  <c r="O207" i="1"/>
  <c r="O210" i="1"/>
  <c r="O211" i="1"/>
  <c r="O213" i="1"/>
  <c r="O179" i="1"/>
  <c r="O144" i="1"/>
  <c r="O146" i="1"/>
  <c r="O147" i="1"/>
  <c r="O149" i="1"/>
  <c r="O150" i="1"/>
  <c r="O151" i="1"/>
  <c r="O153" i="1"/>
  <c r="O154" i="1"/>
  <c r="O155" i="1"/>
  <c r="O156" i="1"/>
  <c r="O157" i="1"/>
  <c r="O158" i="1"/>
  <c r="O159" i="1"/>
  <c r="O160" i="1"/>
  <c r="O162" i="1"/>
  <c r="O163" i="1"/>
  <c r="O165" i="1"/>
  <c r="O166" i="1"/>
  <c r="O167" i="1"/>
  <c r="O168" i="1"/>
  <c r="O169" i="1"/>
  <c r="O170" i="1"/>
  <c r="O171" i="1"/>
  <c r="O172" i="1"/>
  <c r="O173" i="1"/>
  <c r="O175" i="1"/>
  <c r="O176" i="1"/>
  <c r="O104" i="1"/>
  <c r="O105" i="1"/>
  <c r="O106" i="1"/>
  <c r="O107" i="1"/>
  <c r="O109" i="1"/>
  <c r="O110" i="1"/>
  <c r="O111" i="1"/>
  <c r="O112" i="1"/>
  <c r="O113" i="1"/>
  <c r="O114" i="1"/>
  <c r="O115" i="1"/>
  <c r="O117" i="1"/>
  <c r="O118" i="1"/>
  <c r="O121" i="1"/>
  <c r="O122" i="1"/>
  <c r="O123" i="1"/>
  <c r="O125" i="1"/>
  <c r="O126" i="1"/>
  <c r="O127" i="1"/>
  <c r="O128" i="1"/>
  <c r="O130" i="1"/>
  <c r="O131" i="1"/>
  <c r="O132" i="1"/>
  <c r="O133" i="1"/>
  <c r="O136" i="1"/>
  <c r="O137" i="1"/>
  <c r="O138" i="1"/>
  <c r="O139" i="1"/>
  <c r="O140" i="1"/>
  <c r="O97" i="1"/>
  <c r="O76" i="1"/>
  <c r="O77" i="1"/>
  <c r="O78" i="1"/>
  <c r="O81" i="1"/>
  <c r="O82" i="1"/>
  <c r="O83" i="1"/>
  <c r="O85" i="1"/>
  <c r="O86" i="1"/>
  <c r="O87" i="1"/>
  <c r="O88" i="1"/>
  <c r="O91" i="1"/>
  <c r="O92" i="1"/>
  <c r="O93" i="1"/>
  <c r="O94" i="1"/>
  <c r="O95" i="1"/>
  <c r="O75" i="1"/>
  <c r="O72" i="1"/>
  <c r="O43" i="1"/>
  <c r="O44" i="1"/>
  <c r="O45" i="1"/>
  <c r="O46" i="1"/>
  <c r="O47" i="1"/>
  <c r="O48" i="1"/>
  <c r="O49" i="1"/>
  <c r="O50" i="1"/>
  <c r="O51" i="1"/>
  <c r="O54" i="1"/>
  <c r="O55" i="1"/>
  <c r="O56" i="1"/>
  <c r="O59" i="1"/>
  <c r="O60" i="1"/>
  <c r="O61" i="1"/>
  <c r="O63" i="1"/>
  <c r="O64" i="1"/>
  <c r="O67" i="1"/>
  <c r="O68" i="1"/>
  <c r="O70" i="1"/>
  <c r="O71" i="1"/>
  <c r="O19" i="1"/>
  <c r="O25" i="1"/>
  <c r="O26" i="1"/>
  <c r="O28" i="1"/>
  <c r="O29" i="1"/>
  <c r="O30" i="1"/>
  <c r="O31" i="1"/>
  <c r="O34" i="1"/>
  <c r="O35" i="1"/>
  <c r="O36" i="1"/>
  <c r="O37" i="1"/>
  <c r="O38" i="1"/>
  <c r="O39" i="1"/>
  <c r="O263" i="1" l="1"/>
  <c r="O260" i="1"/>
  <c r="O212" i="1"/>
  <c r="O209" i="1"/>
  <c r="O182" i="1"/>
  <c r="O161" i="1"/>
  <c r="O129" i="1"/>
  <c r="O241" i="1" l="1"/>
  <c r="O190" i="1"/>
  <c r="O24" i="1"/>
  <c r="O53" i="1"/>
  <c r="O103" i="1"/>
  <c r="O124" i="1"/>
  <c r="O80" i="1"/>
  <c r="O152" i="1"/>
  <c r="O108" i="1"/>
  <c r="O27" i="1"/>
  <c r="O58" i="1"/>
  <c r="O84" i="1"/>
  <c r="O116" i="1"/>
  <c r="O164" i="1"/>
  <c r="O199" i="1"/>
  <c r="O217" i="1"/>
  <c r="O245" i="1"/>
  <c r="O62" i="1"/>
  <c r="O90" i="1"/>
  <c r="O120" i="1"/>
  <c r="O203" i="1"/>
  <c r="O222" i="1"/>
  <c r="O42" i="1"/>
  <c r="O32" i="1"/>
  <c r="O33" i="1"/>
  <c r="O174" i="1"/>
  <c r="O252" i="1"/>
  <c r="O254" i="1"/>
  <c r="O232" i="1"/>
  <c r="O235" i="1"/>
  <c r="O145" i="1"/>
  <c r="O148" i="1"/>
  <c r="O134" i="1"/>
  <c r="O135" i="1"/>
  <c r="O65" i="1"/>
  <c r="O69" i="1"/>
  <c r="O208" i="1"/>
  <c r="O257" i="1"/>
  <c r="O52" i="1" l="1"/>
  <c r="O240" i="1"/>
  <c r="O119" i="1"/>
  <c r="O197" i="1"/>
  <c r="O102" i="1"/>
  <c r="O216" i="1"/>
  <c r="O66" i="1"/>
  <c r="O79" i="1"/>
  <c r="O57" i="1"/>
  <c r="O23" i="1"/>
  <c r="O231" i="1" l="1"/>
  <c r="O143" i="1"/>
  <c r="O101" i="1"/>
  <c r="O22" i="1"/>
  <c r="H20" i="2"/>
  <c r="G20" i="2"/>
  <c r="F20" i="2"/>
  <c r="E20" i="2"/>
  <c r="D20" i="2"/>
  <c r="C20" i="2"/>
  <c r="B20" i="2"/>
  <c r="O21" i="1" l="1"/>
  <c r="N270" i="1"/>
  <c r="O20" i="1" l="1"/>
  <c r="K266" i="1"/>
  <c r="K270" i="1" s="1"/>
  <c r="O266" i="1"/>
  <c r="O89" i="1" l="1"/>
  <c r="O18" i="1"/>
  <c r="O227" i="1"/>
  <c r="L270" i="1"/>
  <c r="O270" i="1" l="1"/>
  <c r="K227" i="1"/>
  <c r="K96" i="1"/>
  <c r="O96" i="1" l="1"/>
</calcChain>
</file>

<file path=xl/sharedStrings.xml><?xml version="1.0" encoding="utf-8"?>
<sst xmlns="http://schemas.openxmlformats.org/spreadsheetml/2006/main" count="488" uniqueCount="423">
  <si>
    <t>A.</t>
  </si>
  <si>
    <t>PLAN PRIHODA I RASHODA</t>
  </si>
  <si>
    <t>PRIHODI</t>
  </si>
  <si>
    <t>1</t>
  </si>
  <si>
    <t>2</t>
  </si>
  <si>
    <t>3</t>
  </si>
  <si>
    <t>6</t>
  </si>
  <si>
    <t>31</t>
  </si>
  <si>
    <t>PRIHODI OD PRODAJE ROBE I PRUŽANJA USLUGA</t>
  </si>
  <si>
    <t>3111</t>
  </si>
  <si>
    <t>Prihodi od prodaje robe</t>
  </si>
  <si>
    <t>3112</t>
  </si>
  <si>
    <t>Prihodi od pružanja usluga</t>
  </si>
  <si>
    <t>31121</t>
  </si>
  <si>
    <t>Lučke pristojbe</t>
  </si>
  <si>
    <t>311211</t>
  </si>
  <si>
    <t>Pristojba za uporabu obale</t>
  </si>
  <si>
    <t>3112111</t>
  </si>
  <si>
    <t>Pristojba za uporabu obale u putničkom prometu</t>
  </si>
  <si>
    <t>31121111</t>
  </si>
  <si>
    <t>Međunarodni  putnički promet</t>
  </si>
  <si>
    <t>311211111</t>
  </si>
  <si>
    <t>Međunarodni linijski putnički promet</t>
  </si>
  <si>
    <t>311211112</t>
  </si>
  <si>
    <t>Međunarodni povremeni putnički promet (kružna putovanja)</t>
  </si>
  <si>
    <t>31121112</t>
  </si>
  <si>
    <t>Nacionalni putnički promet</t>
  </si>
  <si>
    <t>311211121</t>
  </si>
  <si>
    <t>Nacionalni linijski putnički promet - putnici u tranzitu</t>
  </si>
  <si>
    <t>311211122</t>
  </si>
  <si>
    <t>Nacionalni povremeni putnički promet (kružna putovanja) - izleti</t>
  </si>
  <si>
    <t>3112112</t>
  </si>
  <si>
    <t>Pristojba za uporabu obale u teretnom prometu</t>
  </si>
  <si>
    <t>311212</t>
  </si>
  <si>
    <t>Brodska ležarina</t>
  </si>
  <si>
    <t>311213</t>
  </si>
  <si>
    <t>Pristojba za vez</t>
  </si>
  <si>
    <t>3112131</t>
  </si>
  <si>
    <t>Pristojba za stalni vez u komunalnom dijelu luke</t>
  </si>
  <si>
    <t>31121311</t>
  </si>
  <si>
    <t>Pristojba za stalni vez za ribarske brodove i brodice</t>
  </si>
  <si>
    <t>31121312</t>
  </si>
  <si>
    <t>Pristojba za stalni vez za putničke brodove i brodice</t>
  </si>
  <si>
    <t>31121313</t>
  </si>
  <si>
    <t>Pristojba za stalni vez za brodove i brodice koji služe za osobne potrebe</t>
  </si>
  <si>
    <t>3112132</t>
  </si>
  <si>
    <t xml:space="preserve">Prostojba za vez u nautičkom dijelu luke </t>
  </si>
  <si>
    <t>3112133</t>
  </si>
  <si>
    <t>Pristojba za vez u zimovanju</t>
  </si>
  <si>
    <t>3112134</t>
  </si>
  <si>
    <t>Pristojba za vez na sidrištu luke</t>
  </si>
  <si>
    <t>31122</t>
  </si>
  <si>
    <t>Lučke naknade</t>
  </si>
  <si>
    <t>311220</t>
  </si>
  <si>
    <t>Usluge ukrcaja i iskrcaja tereta</t>
  </si>
  <si>
    <t>311221</t>
  </si>
  <si>
    <t>Usluge priveza i odveza brodova, jahti i brodica te plutajućih objekata</t>
  </si>
  <si>
    <t>311222</t>
  </si>
  <si>
    <t>Usluge ukrcaja i iskrcaja putnika i vozila</t>
  </si>
  <si>
    <t>311223</t>
  </si>
  <si>
    <t>Usluge prihvata krutog i tekućeg otpada</t>
  </si>
  <si>
    <t>311224</t>
  </si>
  <si>
    <t>Usluge opskrbe vodom</t>
  </si>
  <si>
    <t>311225</t>
  </si>
  <si>
    <t>Usluge opskrbe električnom energijom</t>
  </si>
  <si>
    <t>311226</t>
  </si>
  <si>
    <t>Usluge dizanja i spuštanja u more brodova, jahti i brodica i istezališta</t>
  </si>
  <si>
    <t>311227</t>
  </si>
  <si>
    <t>Usluge zimovanja (na kopnu)</t>
  </si>
  <si>
    <t>311228</t>
  </si>
  <si>
    <t>Ostale nespomenute usluge</t>
  </si>
  <si>
    <t>31123</t>
  </si>
  <si>
    <t>311231</t>
  </si>
  <si>
    <t>3112311</t>
  </si>
  <si>
    <t>3112312</t>
  </si>
  <si>
    <t>31124</t>
  </si>
  <si>
    <t>34</t>
  </si>
  <si>
    <t>PRIHODI OD IMOVINE</t>
  </si>
  <si>
    <t>341</t>
  </si>
  <si>
    <t>Prihodi od financijske imovine</t>
  </si>
  <si>
    <t>3413</t>
  </si>
  <si>
    <t>Prihodi od kamata na oročena sredstva i depozite</t>
  </si>
  <si>
    <t>3414</t>
  </si>
  <si>
    <t>Prihodi od zateznih kamata</t>
  </si>
  <si>
    <t>3418</t>
  </si>
  <si>
    <t>Ostali prihodi od financijske imovine</t>
  </si>
  <si>
    <t>342</t>
  </si>
  <si>
    <t>Prihodi od nefinancijske imovine</t>
  </si>
  <si>
    <t>3421</t>
  </si>
  <si>
    <t>Prihodi od zakupa i najma imovine</t>
  </si>
  <si>
    <t>3422</t>
  </si>
  <si>
    <t>Ostali prihodi od nefinancijske imovine</t>
  </si>
  <si>
    <t>35</t>
  </si>
  <si>
    <t>PRIHODI OD DONACIJA</t>
  </si>
  <si>
    <t>351</t>
  </si>
  <si>
    <t>Prihodi od donacija iz proračuna (sučeljavanje)</t>
  </si>
  <si>
    <t>3511</t>
  </si>
  <si>
    <t>Prihodi od donacija iz državnog proračuna Republike Hrvatske</t>
  </si>
  <si>
    <t>3512</t>
  </si>
  <si>
    <t>Prihodi od donacija iz proračuna PGŽ županije (osnivača)</t>
  </si>
  <si>
    <t>3513</t>
  </si>
  <si>
    <t>Prihodi od donacija jedinica lokalne samouprave</t>
  </si>
  <si>
    <t>35131</t>
  </si>
  <si>
    <t>Općina ______________</t>
  </si>
  <si>
    <t>35132</t>
  </si>
  <si>
    <t>Grad ____________________</t>
  </si>
  <si>
    <t>35133</t>
  </si>
  <si>
    <t>352</t>
  </si>
  <si>
    <t>Prihodi od donacija inozemnih vlada i međunarodinih organizacija</t>
  </si>
  <si>
    <t>353</t>
  </si>
  <si>
    <t>Prihodi od trgovačkih društava i ostalih pravnih osoba</t>
  </si>
  <si>
    <t>354</t>
  </si>
  <si>
    <t>Prihodi od građana i kućanstava</t>
  </si>
  <si>
    <t>355</t>
  </si>
  <si>
    <t>Ostali prihodi od donacija</t>
  </si>
  <si>
    <t>36</t>
  </si>
  <si>
    <t>OSTALI PRIHODI</t>
  </si>
  <si>
    <t>361</t>
  </si>
  <si>
    <t>3611</t>
  </si>
  <si>
    <t>Prihodi od naknade šteta</t>
  </si>
  <si>
    <t>3612</t>
  </si>
  <si>
    <t>Prihodi od refundacija</t>
  </si>
  <si>
    <t>362</t>
  </si>
  <si>
    <t>Prihodi od prodaje dugotrajne imovine</t>
  </si>
  <si>
    <t>363</t>
  </si>
  <si>
    <t>Ostali nespomenuti prihodi</t>
  </si>
  <si>
    <t>3631</t>
  </si>
  <si>
    <t>Otpis obveza</t>
  </si>
  <si>
    <t>3632</t>
  </si>
  <si>
    <t>Naplaćena dospjela/otpisana potraživanja</t>
  </si>
  <si>
    <t>3633</t>
  </si>
  <si>
    <t>36330</t>
  </si>
  <si>
    <t>Penali</t>
  </si>
  <si>
    <t>UKUPNO PRIHODI POSLOVANJA</t>
  </si>
  <si>
    <t>29</t>
  </si>
  <si>
    <t>292</t>
  </si>
  <si>
    <t>Odgođeni prihodi od donacija</t>
  </si>
  <si>
    <t>29220</t>
  </si>
  <si>
    <t>Odgođeni prihodi- donacija iz državnog proračuna RH (MPPI)</t>
  </si>
  <si>
    <t>29221</t>
  </si>
  <si>
    <t>Odgođeni prihodi- donacija iz proračuna PGŽ županije</t>
  </si>
  <si>
    <t>29222</t>
  </si>
  <si>
    <t>Odgođeni prihodi- donacija iz proračuna jedinica lokalne samouprava (gradovi, općine)</t>
  </si>
  <si>
    <t>52</t>
  </si>
  <si>
    <t>PRENESENI VIŠAK PRIHODA</t>
  </si>
  <si>
    <t>522</t>
  </si>
  <si>
    <t>PLANIRANI VIŠAK PRIHODA</t>
  </si>
  <si>
    <t>SVEUKUPNO PRIHODI, DONACIJE I VIŠAK PRIHODA</t>
  </si>
  <si>
    <t>RASHODI</t>
  </si>
  <si>
    <t>RASHODI POSLOVANJA</t>
  </si>
  <si>
    <t>Rashodi za radnike</t>
  </si>
  <si>
    <t>Plaće</t>
  </si>
  <si>
    <t>Plaće za redovni rad (u bruto iznosu)</t>
  </si>
  <si>
    <t>Plaće u naravi</t>
  </si>
  <si>
    <t>Plaće za prekovremeni rad</t>
  </si>
  <si>
    <t>Plaće za posebne uvjete rada</t>
  </si>
  <si>
    <t>Ostali rashodi za radnike</t>
  </si>
  <si>
    <t>Bonus za uspješan rad</t>
  </si>
  <si>
    <t>Darovi (radnicima, djeci radnika i sl.)</t>
  </si>
  <si>
    <t>Otpremnine</t>
  </si>
  <si>
    <t>Naknade za bolest (za bolovanje duže od 90 dana)</t>
  </si>
  <si>
    <t>Naknade za slučaj smrti i invalidnosti</t>
  </si>
  <si>
    <t>Ostali nespomenuti rashodi za zaposlene</t>
  </si>
  <si>
    <t>Doprinosi na plaće</t>
  </si>
  <si>
    <t>Doprinosi za zdravstveno osiguranje i ozljede na radu</t>
  </si>
  <si>
    <t>Doprinosi za zapošljavanje</t>
  </si>
  <si>
    <t>Materijalni rashodi</t>
  </si>
  <si>
    <t>Naknada troškova radnicima</t>
  </si>
  <si>
    <t>Službena putovanja</t>
  </si>
  <si>
    <t>Naknada za prijevoz, za rad na terenu i odvojeni život</t>
  </si>
  <si>
    <t>Stručno usavršavanje radnika</t>
  </si>
  <si>
    <t>Naknade troškova službenih putovanja</t>
  </si>
  <si>
    <t>Naknade ostalih troškova</t>
  </si>
  <si>
    <t>Ostale naknade</t>
  </si>
  <si>
    <t>Naknade ostalim osobama izvan radnog odnosa</t>
  </si>
  <si>
    <t>Autorski honorari</t>
  </si>
  <si>
    <t>Ugovori o djelu</t>
  </si>
  <si>
    <t>Rashodi za usluge</t>
  </si>
  <si>
    <t>Usluge telefona, pošte i prijevoza</t>
  </si>
  <si>
    <t>Usluge tekućeg i investicijskog održavanja</t>
  </si>
  <si>
    <t>Usluge održavanja lučkih svjetala</t>
  </si>
  <si>
    <t>Usluge održavanja opreme</t>
  </si>
  <si>
    <t>Ostale usluge tekućeg i investicijskog održavanja</t>
  </si>
  <si>
    <t>Popravci, sanacija i održavanje postojeće infrastrukture</t>
  </si>
  <si>
    <t>Održavanje vozila i plovila</t>
  </si>
  <si>
    <t>Usluge promidžbe i informiranja</t>
  </si>
  <si>
    <t>Komunalne usluge</t>
  </si>
  <si>
    <t>Usluge odvoza smeća</t>
  </si>
  <si>
    <t>42543</t>
  </si>
  <si>
    <t>Usluge prikupljanja i otpreme ulja i fekalnih voda</t>
  </si>
  <si>
    <t>42544</t>
  </si>
  <si>
    <t>Ostale nespomenute komunalne usluge</t>
  </si>
  <si>
    <t>42545</t>
  </si>
  <si>
    <t>Usluge čišćenja poslovnih prostora</t>
  </si>
  <si>
    <t>42546</t>
  </si>
  <si>
    <t>Usluga popisa i provjera plovila</t>
  </si>
  <si>
    <t>42547</t>
  </si>
  <si>
    <t>Usluge održavanja hortikulture</t>
  </si>
  <si>
    <t>Zdravstvene i veterinarske usluge</t>
  </si>
  <si>
    <t>Obvezni i preventivni zdravstveni pregledi radnika</t>
  </si>
  <si>
    <t>Intelektualne i osobne usluge</t>
  </si>
  <si>
    <t>Ugovori s agencijama za zapošljavanje (Studentski centar i sl.)</t>
  </si>
  <si>
    <t>42572</t>
  </si>
  <si>
    <t>Odvjetničke usluge, javnobilježničke usluge</t>
  </si>
  <si>
    <t>42573</t>
  </si>
  <si>
    <t>Revizorske usluge</t>
  </si>
  <si>
    <t>42574</t>
  </si>
  <si>
    <t>Knjigovodstvene usluge</t>
  </si>
  <si>
    <t>42575</t>
  </si>
  <si>
    <t>Usluge vještačenja</t>
  </si>
  <si>
    <t>42576</t>
  </si>
  <si>
    <t>Usluge nadzora</t>
  </si>
  <si>
    <t>42577</t>
  </si>
  <si>
    <t>Usluge projektne dokumentacije</t>
  </si>
  <si>
    <t>42578</t>
  </si>
  <si>
    <t>Ostale nespomenute intelektualne i osobne usluge</t>
  </si>
  <si>
    <t>Računalne usluge</t>
  </si>
  <si>
    <t>Ostale usluge</t>
  </si>
  <si>
    <t xml:space="preserve">Grafičke i tiskarske usluge </t>
  </si>
  <si>
    <t>Film i izrada fotografija</t>
  </si>
  <si>
    <t>Usluge privatne zaštite i čuvanja imovine</t>
  </si>
  <si>
    <t>Rashodi za materijal i energiju</t>
  </si>
  <si>
    <t>Uredski materijal i ostali materijalni rashodi - materijal za čišćenje i održavanje</t>
  </si>
  <si>
    <t>42610</t>
  </si>
  <si>
    <t>Radna odjeća i obuća</t>
  </si>
  <si>
    <t>Materijal i sirovine - materijal u slučaju onečišćenja mora</t>
  </si>
  <si>
    <t>Energija</t>
  </si>
  <si>
    <t>42630</t>
  </si>
  <si>
    <t>Gorivo za vozila i plovila</t>
  </si>
  <si>
    <t>Sitni inventar i autogume</t>
  </si>
  <si>
    <t>4267</t>
  </si>
  <si>
    <t>Materijal za tekuće održavanje (lanci, konopi, bove i sl.)</t>
  </si>
  <si>
    <t>Ostali nespomenuti materijalni rashodi</t>
  </si>
  <si>
    <t>Premije osiguranja</t>
  </si>
  <si>
    <t>Reprezentacija</t>
  </si>
  <si>
    <t>Članarine</t>
  </si>
  <si>
    <t>Kotizacije</t>
  </si>
  <si>
    <t>Ostali nespomenuti materijalni rashodi - biljezi i pristojbe</t>
  </si>
  <si>
    <t>Rashodi amortizacije</t>
  </si>
  <si>
    <t>Financijski rashodi</t>
  </si>
  <si>
    <t>Kamate na izdane vrijednosne papire</t>
  </si>
  <si>
    <t>Kamate na primljene kredite i zajmove</t>
  </si>
  <si>
    <t>Kamate na primljene kredite banaka i ostalih kreditora</t>
  </si>
  <si>
    <t>Kamate na primljene robne i ostale zajmove</t>
  </si>
  <si>
    <t>Kamate za odobrene, a nerealizirane zajmove</t>
  </si>
  <si>
    <t>Ostali financijski rashodi</t>
  </si>
  <si>
    <t>Bankarske usluge i usluge platnog prometa</t>
  </si>
  <si>
    <t>Negativne tečajne razlike i valutna klauzula</t>
  </si>
  <si>
    <t>Zatezna kamata</t>
  </si>
  <si>
    <t>Ostali nespomenuti financijski rashodi</t>
  </si>
  <si>
    <t>45</t>
  </si>
  <si>
    <t>Donacije</t>
  </si>
  <si>
    <t>Tekuće donacije</t>
  </si>
  <si>
    <t>Stipendije</t>
  </si>
  <si>
    <t>Kapitalne donacije</t>
  </si>
  <si>
    <t>Ostale kapitalne donacije</t>
  </si>
  <si>
    <t>Ostali rashodi</t>
  </si>
  <si>
    <t>Naknade štete pravnim i fizičkim osobama</t>
  </si>
  <si>
    <t>Penali, ležarine i drugo</t>
  </si>
  <si>
    <t>Naknade šteta radnicima</t>
  </si>
  <si>
    <t>Ostali nespomenuti rashodi</t>
  </si>
  <si>
    <t>Neotpisana vrijednost i drugi rashodi otuđene i rashodovane dugotrajne imovine</t>
  </si>
  <si>
    <t>Otpisana potraživanja</t>
  </si>
  <si>
    <t>Rashodi za ostala porezna davanja</t>
  </si>
  <si>
    <t>UKUPNO RASHODI POSLOVANJA</t>
  </si>
  <si>
    <t>RASHODI ZA NABAVU NEFINANCIJSKE IMOVINE</t>
  </si>
  <si>
    <t>05</t>
  </si>
  <si>
    <t>Rashodi za nabavu nefinancijske imovine u pripremi</t>
  </si>
  <si>
    <t>051</t>
  </si>
  <si>
    <t>Građevinski objekti</t>
  </si>
  <si>
    <t>0511</t>
  </si>
  <si>
    <t>Stambeni objekti</t>
  </si>
  <si>
    <t>0512</t>
  </si>
  <si>
    <t xml:space="preserve">Poslovni objekti </t>
  </si>
  <si>
    <t>0513</t>
  </si>
  <si>
    <t>Ostali građevinski objekti</t>
  </si>
  <si>
    <t>05131</t>
  </si>
  <si>
    <t xml:space="preserve">Lučka podgradnja (infrastruktura) </t>
  </si>
  <si>
    <t>05132</t>
  </si>
  <si>
    <t xml:space="preserve">Lučka nadgradnja (suprastruktura) </t>
  </si>
  <si>
    <t>05133</t>
  </si>
  <si>
    <t>Energetski i komunikacijski vodovi</t>
  </si>
  <si>
    <t>05134</t>
  </si>
  <si>
    <t>Skladišta, silosi, garaže i sl.</t>
  </si>
  <si>
    <t>052</t>
  </si>
  <si>
    <t>Postrojenja i oprema u pripremi</t>
  </si>
  <si>
    <t>0521</t>
  </si>
  <si>
    <t>Uredska oprema i namještaj u pripremi</t>
  </si>
  <si>
    <t>05211</t>
  </si>
  <si>
    <t>Uredski namještaj</t>
  </si>
  <si>
    <t>05212</t>
  </si>
  <si>
    <t>Računala i računalna oprema</t>
  </si>
  <si>
    <t>05213</t>
  </si>
  <si>
    <t>Ostala uredska oprema</t>
  </si>
  <si>
    <t>0522</t>
  </si>
  <si>
    <t>Komunikacijska oprema u pripremi</t>
  </si>
  <si>
    <t>05221</t>
  </si>
  <si>
    <t>Radio i televizijski prijemnici</t>
  </si>
  <si>
    <t>05222</t>
  </si>
  <si>
    <t>Telefoni i ostali telekomunikacijski uređaji</t>
  </si>
  <si>
    <t>05223</t>
  </si>
  <si>
    <t>Telefonske i telegrafske centrale s instalacijama</t>
  </si>
  <si>
    <t>05224</t>
  </si>
  <si>
    <t xml:space="preserve">Sustav video nadzora </t>
  </si>
  <si>
    <t>0523</t>
  </si>
  <si>
    <t>Komunalna oprema u pripremi</t>
  </si>
  <si>
    <t>05231</t>
  </si>
  <si>
    <t>053</t>
  </si>
  <si>
    <t>Prijevozna sredstva u pripremi</t>
  </si>
  <si>
    <t>0531</t>
  </si>
  <si>
    <t>Automobili i ostala prijevozna sredstva u cestovnom prometu</t>
  </si>
  <si>
    <t>0532</t>
  </si>
  <si>
    <t>Prijevozna sredstva u pomorskom prometu</t>
  </si>
  <si>
    <t>055</t>
  </si>
  <si>
    <t>Ostala nematerijalna proizvedena imovina u pripremi</t>
  </si>
  <si>
    <t>0551</t>
  </si>
  <si>
    <t xml:space="preserve">Ulaganje u računalne programe </t>
  </si>
  <si>
    <t>0552</t>
  </si>
  <si>
    <t xml:space="preserve">Ulaganje u projektnu dokumentaciju </t>
  </si>
  <si>
    <t>0553</t>
  </si>
  <si>
    <t>Usluge nadzora za izgradnju ostalih građevinskih objekata</t>
  </si>
  <si>
    <t>05531</t>
  </si>
  <si>
    <t>Usluge građevinskog nadzora</t>
  </si>
  <si>
    <t>05532</t>
  </si>
  <si>
    <t>Usluge projektanskog nadzora</t>
  </si>
  <si>
    <t>0554</t>
  </si>
  <si>
    <t>Vodni i komunalni doprinos za izgradnju ostalih građevinskih objekata</t>
  </si>
  <si>
    <t>05541</t>
  </si>
  <si>
    <t>Vodni doprinos</t>
  </si>
  <si>
    <t>056</t>
  </si>
  <si>
    <t xml:space="preserve">Ostala nefinancijska imovina u pripremi </t>
  </si>
  <si>
    <t>UKUPNO RASHODI ZA NABAVKU NEFINANCIJSKE IMOVINE</t>
  </si>
  <si>
    <t>PRENESENI MANJAK PRIHODA</t>
  </si>
  <si>
    <t>52222</t>
  </si>
  <si>
    <t>PLANIRANI MANJAK PRIHODA</t>
  </si>
  <si>
    <t>SVEUKUPNO RASHODI POSLOVANJA I RASHODI ZA NABAVU IMOVINE</t>
  </si>
  <si>
    <t>Mjesec</t>
  </si>
  <si>
    <t>Primici od dugoročnog zaduživanja temeljem primljenih kredita ili zajmova</t>
  </si>
  <si>
    <t>Primici od prodaje vrijednosnih papira, dionica ili udjela u glavnici</t>
  </si>
  <si>
    <t>Primici od povrata glavnice danih zajmova</t>
  </si>
  <si>
    <t>Izdaci do danih dugoročnih zajmova</t>
  </si>
  <si>
    <t>Izdaci od ulaganja u vrijednosne papire, dionice, udjele u glavnici</t>
  </si>
  <si>
    <t xml:space="preserve">Otplata glavnice primljenih dugoročnih kredita i zajmova (EUR) </t>
  </si>
  <si>
    <t xml:space="preserve"> Otplata glavnice primljenih dugoročnih kredita - Financijski leasing (EUR) 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</si>
  <si>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</si>
  <si>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</si>
  <si>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</si>
  <si>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</si>
  <si>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</si>
  <si>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</si>
  <si>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</si>
  <si>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</si>
  <si>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</si>
  <si>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</si>
  <si>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</si>
  <si>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</si>
  <si>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Ukupno</t>
  </si>
  <si>
    <t>Najviši iznos do kojeg se može jednokratno kratkoročno zadužiti</t>
  </si>
  <si>
    <t>Najviši iznos do kojeg se može dati kratkoročni zajam</t>
  </si>
  <si>
    <t xml:space="preserve">Predsjednik Upravnog vijeća
Županijske lučke uprave </t>
  </si>
  <si>
    <t>C.</t>
  </si>
  <si>
    <t>OBRAZLOŽENJE FINANCIJSKOG PLANA</t>
  </si>
  <si>
    <t>Obrazloženje mora imati</t>
  </si>
  <si>
    <t>sljedeći sadržaj:</t>
  </si>
  <si>
    <t>- obrazloženja skupina prihoda i rashoda te</t>
  </si>
  <si>
    <t>- obrazloženja programa, aktivnosti i projekata koji se planiraju</t>
  </si>
  <si>
    <t>provoditi u onoj godini za koju se donosi financijski plan.</t>
  </si>
  <si>
    <t>U obrazloženju se navode i okolnosti te parametri koji su uzeti</t>
  </si>
  <si>
    <t>u obzir prilikom izračuna potrebnih sredstava za svaku od skupina</t>
  </si>
  <si>
    <t>prihoda i rashoda</t>
  </si>
  <si>
    <t>Grad Mali Lošinj</t>
  </si>
  <si>
    <t xml:space="preserve">Obrazloženje: </t>
  </si>
  <si>
    <t>Loris Rak, dipl. iur.</t>
  </si>
  <si>
    <t>Predsjednik Upravnog vijeća</t>
  </si>
  <si>
    <t>4</t>
  </si>
  <si>
    <t>5</t>
  </si>
  <si>
    <t>Članak 1.</t>
  </si>
  <si>
    <t>Članak 2.</t>
  </si>
  <si>
    <t>Usluge objavljivanja</t>
  </si>
  <si>
    <t>Analiza otpada</t>
  </si>
  <si>
    <t>B. PLAN ZADUŽENJA I OTPLATA</t>
  </si>
  <si>
    <t>Članak 3.</t>
  </si>
  <si>
    <t>C. OBRAZLOŽENJE FINANCIJSKOG PLANA</t>
  </si>
  <si>
    <t>Članak 4.</t>
  </si>
  <si>
    <t>ŽUPANIJSKA LUČKA UPRAVA MALI LOŠINJ</t>
  </si>
  <si>
    <t>Upravno vijeće</t>
  </si>
  <si>
    <t>I. IZMJENE I DOPUNE FINANCIJSKOG PLANA</t>
  </si>
  <si>
    <t>INDEX (4/3)</t>
  </si>
  <si>
    <t>Obrazloženje Financijskog plana iskazano je u Prilogu 2. ovih Izmjena i dopuna Financijskog plana i njegov je sastavni dio.</t>
  </si>
  <si>
    <t>Plan zaduživanja i otplate iskazan je u prilogu 1. ovih Izmjena i dopuna Financijskog plana i njegov je sastavni dio.</t>
  </si>
  <si>
    <t>Ostali nepomenuti rashodi-ČLANARINA</t>
  </si>
  <si>
    <t>Fiksni dio koncesijske naknade</t>
  </si>
  <si>
    <t>42593</t>
  </si>
  <si>
    <t>Nagrade (jubilarne nagrade, prigodne godišnje nagrade, posebne nagrade, prehrana i sl.)</t>
  </si>
  <si>
    <t>Naknade za koncesiju</t>
  </si>
  <si>
    <t>Promijenjivi dio koncesijske naknade</t>
  </si>
  <si>
    <t>Prihodi od naknade štete i refundacija</t>
  </si>
  <si>
    <t>Naknade članovima u predstavničkim i izvršnim tijelima, povjerenstvima i sl.</t>
  </si>
  <si>
    <t>Naknade za obavljanje aktivnosti</t>
  </si>
  <si>
    <t>Naknade volonterima</t>
  </si>
  <si>
    <t>Kazne, penali i naknada štete</t>
  </si>
  <si>
    <t>Ugovorne kazne i ostale naknade štete</t>
  </si>
  <si>
    <t>Komunalna oprema (ormarići za struju, spremišta, table i sl.)</t>
  </si>
  <si>
    <t xml:space="preserve">Naknade za koncesiju </t>
  </si>
  <si>
    <t>42591</t>
  </si>
  <si>
    <t>ŽLU Mali Lošinj neće se u 2024. godini kratkoročno/dugoročno zaduživati niti davati kratkoročne/dugoročne zajmove. Ne planira se ostvarivanje primitaka od zaduživanja temeljem primljenih kredita i zajmova, primitaka od prodaje vrijednosnih papira, dionica i udjela u glavnice, primitaka od povrata glavnice danih zajmova niti izdataka od danih zajmova, ulaganja u vrijednosne papire, dionice i udjele u glavnici te otplata glavnice primljenih kredita i zajmova.</t>
  </si>
  <si>
    <t>PLAN ZADUŽIVANJA I OTPLATA ZA 2024 GODINU ŽUPANIJSKE LUČKE UPRAVE MALI LOŠINJ</t>
  </si>
  <si>
    <t>ŽUPANIJSKE LUČKE UPRAVE MALI LOŠINJ ZA 2025. GODINU</t>
  </si>
  <si>
    <r>
      <t>I. izmjene i dopune financijskog plana Županijske lučke uprave Mali Lošinj za 2025. godinu (</t>
    </r>
    <r>
      <rPr>
        <i/>
        <sz val="9"/>
        <rFont val="Arial"/>
        <family val="2"/>
        <charset val="238"/>
      </rPr>
      <t>u daljnjem tekstu: Financijski plan</t>
    </r>
    <r>
      <rPr>
        <sz val="9"/>
        <rFont val="Arial"/>
        <family val="2"/>
        <charset val="238"/>
      </rPr>
      <t>) sastoji se od Plana prihoda i rashoda, Plana zaduživanja i otplata te Obrazloženja.</t>
    </r>
  </si>
  <si>
    <t>REALIZIRANO U 2024. GODINI</t>
  </si>
  <si>
    <t>PLAN ZA 2025. GODINU</t>
  </si>
  <si>
    <t>IZMJENA PLANA ZA 2025. GODINU</t>
  </si>
  <si>
    <t>REALIZIRANO DO 31.08.2025.</t>
  </si>
  <si>
    <t>KLASA: 342-21/25-02/01</t>
  </si>
  <si>
    <t xml:space="preserve">Zakupnine i najamnine </t>
  </si>
  <si>
    <t>Ostali prihodi poslovanja (dozvole, info-pult, reklamni panoi i sl.) i rezervacije</t>
  </si>
  <si>
    <t>U Malom Lošinju, 11. studenoga 2025. godine</t>
  </si>
  <si>
    <t>Mali Lošinj, 11. studenoga 2025. god.</t>
  </si>
  <si>
    <t xml:space="preserve">Ove Izmjene i dopune Financijskog plana stupaju na snagu 11. studenoga 2025. godine i objavit će se na oglasnoj ploči Županijske lučke uprave Mali Lošinj. </t>
  </si>
  <si>
    <t>PRIHODI za 2025. sastoje se od prihoda od pružanja usluga (skupina 31) u iznosu od 2.410.560,00 eura, prihoda od imovine (skupina 34) u iznosu od 990,00 eura, prihoda od donacija (skupina 35) u iznosu od 119.000,00 eura te ostalih prihoda (skupina 36) u iznosu od 89.000,00 eura. 
RASHODI za 2025. sastoje se od rashoda za radnike (skupina 41) u iznosu od 836.063,94  eura, materijalnih rashoda (skupina 42) 1.048.172,71 eura, amortizacija (skupina 43) 367.909,18 eura, financijskih rashoda (skupina 44) 38.959,78 eura i ostalih rashoda (skupina 46) 25.946,66 eura. Donacije (skupina 45) nisu planirane obzirom da je ŽLU Mali Lošinj neprofitna organizacija te iste nisu ni dozvoljene.
Skupina 05 - rashodi za nabavu nefinancijske imovine u pripremi iznose 2.173.888,02 eura, a obuhvaćeni su u Planu nabave za 2025. godinu.
Planirani rashodi za radnike (skupina 41) su u povećanju u odnosu na plan za 2024. godinu,  zbog povećanja naknada za radnike, povećanja osnovice te planiranog povećanja broja radnika.</t>
  </si>
  <si>
    <t>URBROJ: 2107-1-7-25/01-1-57</t>
  </si>
  <si>
    <r>
      <t>Na temelju članka 12. i članka 14. Pravilnika o sustavu financijskog upravljanja i kontrola te izradi i izvršavanju financijskih planova neprofitnih organizacija (NN 119/2015) Upravno vijeće Županijske lučke uprave Mali Lošinj na 08/25 sjednici od dana 11</t>
    </r>
    <r>
      <rPr>
        <sz val="10"/>
        <color rgb="FFFF0000"/>
        <rFont val="Arial"/>
        <family val="2"/>
        <charset val="238"/>
      </rPr>
      <t>.</t>
    </r>
    <r>
      <rPr>
        <sz val="10"/>
        <rFont val="Arial"/>
        <family val="2"/>
        <charset val="238"/>
      </rPr>
      <t>studenoga.2025.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god. donijelo je:</t>
    </r>
  </si>
  <si>
    <t>Na temelju članka 117. Zakona o pomorskom dobru i morskim lukama ("Narodne novine" Zakon, NN 83/2023-1293), Upravno vijeće Županijske lučke uprave Mali Lošinj na svojoj 08/25 sjednici održanoj dana 11. studenoga 2025. godine donijelo je: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</si>
</sst>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20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color indexed="17"/>
      <name val="Arial"/>
      <family val="2"/>
      <charset val="238"/>
    </font>
    <font>
      <sz val="9"/>
      <color indexed="10"/>
      <name val="Arial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6"/>
      <name val="Arial"/>
      <family val="2"/>
      <charset val="238"/>
    </font>
    <font>
      <b/>
      <sz val="12"/>
      <name val="Arial"/>
      <family val="2"/>
      <charset val="238"/>
    </font>
    <font>
      <i/>
      <sz val="9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0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5">
    <xf numFmtId="0" fontId="0" fillId="0" borderId="0" xfId="0"/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10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3" xfId="0" applyNumberFormat="1" applyFont="1" applyBorder="1" applyAlignment="1" applyProtection="1">
      <alignment horizontal="center" vertical="center"/>
      <protection locked="0"/>
    </xf>
    <xf numFmtId="49" fontId="8" fillId="0" borderId="4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49" fontId="8" fillId="0" borderId="5" xfId="0" applyNumberFormat="1" applyFont="1" applyBorder="1" applyAlignment="1" applyProtection="1">
      <alignment horizontal="center" vertical="center" wrapText="1"/>
      <protection locked="0"/>
    </xf>
    <xf numFmtId="49" fontId="7" fillId="0" borderId="6" xfId="0" applyNumberFormat="1" applyFont="1" applyBorder="1" applyAlignment="1" applyProtection="1">
      <alignment horizontal="left" vertical="center" wrapText="1"/>
      <protection locked="0"/>
    </xf>
    <xf numFmtId="49" fontId="7" fillId="0" borderId="6" xfId="0" applyNumberFormat="1" applyFont="1" applyBorder="1" applyAlignment="1" applyProtection="1">
      <alignment horizontal="left" vertical="center"/>
      <protection locked="0"/>
    </xf>
    <xf numFmtId="49" fontId="8" fillId="0" borderId="6" xfId="0" applyNumberFormat="1" applyFont="1" applyBorder="1" applyAlignment="1" applyProtection="1">
      <alignment horizontal="center" vertical="center"/>
      <protection locked="0"/>
    </xf>
    <xf numFmtId="49" fontId="7" fillId="0" borderId="6" xfId="0" applyNumberFormat="1" applyFont="1" applyBorder="1" applyAlignment="1" applyProtection="1">
      <alignment horizontal="center" vertical="center"/>
      <protection locked="0"/>
    </xf>
    <xf numFmtId="49" fontId="8" fillId="0" borderId="7" xfId="0" applyNumberFormat="1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49" fontId="8" fillId="0" borderId="0" xfId="0" applyNumberFormat="1" applyFont="1" applyAlignment="1" applyProtection="1">
      <alignment horizontal="left" vertical="center" wrapText="1"/>
      <protection locked="0"/>
    </xf>
    <xf numFmtId="49" fontId="8" fillId="0" borderId="2" xfId="0" applyNumberFormat="1" applyFont="1" applyBorder="1" applyAlignment="1" applyProtection="1">
      <alignment horizontal="center" vertical="center" wrapText="1"/>
      <protection locked="0"/>
    </xf>
    <xf numFmtId="49" fontId="8" fillId="0" borderId="1" xfId="0" applyNumberFormat="1" applyFont="1" applyBorder="1" applyAlignment="1" applyProtection="1">
      <alignment horizontal="center" vertical="center" wrapText="1"/>
      <protection locked="0"/>
    </xf>
    <xf numFmtId="49" fontId="8" fillId="0" borderId="3" xfId="0" applyNumberFormat="1" applyFont="1" applyBorder="1" applyAlignment="1" applyProtection="1">
      <alignment horizontal="left" vertical="center" wrapText="1"/>
      <protection locked="0"/>
    </xf>
    <xf numFmtId="49" fontId="8" fillId="0" borderId="1" xfId="0" applyNumberFormat="1" applyFont="1" applyBorder="1" applyAlignment="1" applyProtection="1">
      <alignment horizontal="left" vertical="center" wrapText="1"/>
      <protection locked="0"/>
    </xf>
    <xf numFmtId="49" fontId="8" fillId="0" borderId="1" xfId="0" applyNumberFormat="1" applyFont="1" applyBorder="1" applyAlignment="1" applyProtection="1">
      <alignment horizontal="center" vertical="center"/>
      <protection locked="0"/>
    </xf>
    <xf numFmtId="49" fontId="8" fillId="0" borderId="8" xfId="0" applyNumberFormat="1" applyFont="1" applyBorder="1" applyAlignment="1" applyProtection="1">
      <alignment horizontal="center" vertical="center"/>
      <protection locked="0"/>
    </xf>
    <xf numFmtId="49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vertical="center"/>
    </xf>
    <xf numFmtId="49" fontId="7" fillId="0" borderId="1" xfId="0" applyNumberFormat="1" applyFont="1" applyBorder="1" applyAlignment="1">
      <alignment horizontal="left" vertical="center"/>
    </xf>
    <xf numFmtId="0" fontId="7" fillId="0" borderId="9" xfId="0" applyFont="1" applyBorder="1" applyAlignment="1">
      <alignment vertical="center"/>
    </xf>
    <xf numFmtId="49" fontId="7" fillId="0" borderId="10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49" fontId="8" fillId="0" borderId="8" xfId="0" applyNumberFormat="1" applyFont="1" applyBorder="1" applyAlignment="1">
      <alignment vertical="center"/>
    </xf>
    <xf numFmtId="4" fontId="7" fillId="0" borderId="18" xfId="0" applyNumberFormat="1" applyFont="1" applyBorder="1" applyAlignment="1" applyProtection="1">
      <alignment horizontal="center" vertical="center"/>
      <protection locked="0"/>
    </xf>
    <xf numFmtId="49" fontId="8" fillId="0" borderId="8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49" fontId="5" fillId="0" borderId="21" xfId="0" applyNumberFormat="1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>
      <alignment vertical="center"/>
    </xf>
    <xf numFmtId="49" fontId="8" fillId="0" borderId="2" xfId="0" applyNumberFormat="1" applyFont="1" applyBorder="1" applyAlignment="1">
      <alignment vertical="center"/>
    </xf>
    <xf numFmtId="49" fontId="7" fillId="0" borderId="2" xfId="0" applyNumberFormat="1" applyFont="1" applyBorder="1" applyAlignment="1">
      <alignment horizontal="center" vertical="center"/>
    </xf>
    <xf numFmtId="4" fontId="7" fillId="0" borderId="20" xfId="0" applyNumberFormat="1" applyFont="1" applyBorder="1" applyAlignment="1" applyProtection="1">
      <alignment horizontal="right" vertical="center" wrapText="1"/>
      <protection locked="0"/>
    </xf>
    <xf numFmtId="49" fontId="7" fillId="0" borderId="5" xfId="0" applyNumberFormat="1" applyFont="1" applyBorder="1" applyAlignment="1" applyProtection="1">
      <alignment horizontal="left" vertical="center"/>
      <protection locked="0"/>
    </xf>
    <xf numFmtId="49" fontId="8" fillId="0" borderId="2" xfId="0" applyNumberFormat="1" applyFont="1" applyBorder="1" applyAlignment="1" applyProtection="1">
      <alignment horizontal="center" vertical="center"/>
      <protection locked="0"/>
    </xf>
    <xf numFmtId="49" fontId="7" fillId="0" borderId="50" xfId="0" applyNumberFormat="1" applyFont="1" applyBorder="1" applyAlignment="1" applyProtection="1">
      <alignment horizontal="center" vertical="center"/>
      <protection locked="0"/>
    </xf>
    <xf numFmtId="49" fontId="8" fillId="0" borderId="2" xfId="0" applyNumberFormat="1" applyFont="1" applyBorder="1" applyAlignment="1" applyProtection="1">
      <alignment horizontal="left" vertical="center"/>
      <protection locked="0"/>
    </xf>
    <xf numFmtId="49" fontId="8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left" vertical="center"/>
    </xf>
    <xf numFmtId="49" fontId="7" fillId="0" borderId="2" xfId="0" applyNumberFormat="1" applyFont="1" applyBorder="1" applyAlignment="1">
      <alignment vertical="center"/>
    </xf>
    <xf numFmtId="49" fontId="8" fillId="0" borderId="0" xfId="0" applyNumberFormat="1" applyFont="1" applyAlignment="1" applyProtection="1">
      <alignment horizontal="center" vertical="center"/>
      <protection locked="0"/>
    </xf>
    <xf numFmtId="49" fontId="7" fillId="0" borderId="57" xfId="0" applyNumberFormat="1" applyFont="1" applyBorder="1" applyAlignment="1">
      <alignment horizontal="center" vertical="center"/>
    </xf>
    <xf numFmtId="4" fontId="7" fillId="0" borderId="17" xfId="0" applyNumberFormat="1" applyFont="1" applyBorder="1" applyAlignment="1" applyProtection="1">
      <alignment horizontal="center" vertical="center" wrapText="1"/>
      <protection locked="0"/>
    </xf>
    <xf numFmtId="4" fontId="7" fillId="0" borderId="18" xfId="0" applyNumberFormat="1" applyFont="1" applyBorder="1" applyAlignment="1" applyProtection="1">
      <alignment horizontal="center" vertical="center" wrapText="1"/>
      <protection locked="0"/>
    </xf>
    <xf numFmtId="4" fontId="7" fillId="0" borderId="17" xfId="0" applyNumberFormat="1" applyFont="1" applyBorder="1" applyAlignment="1" applyProtection="1">
      <alignment horizontal="center" vertical="center"/>
      <protection locked="0"/>
    </xf>
    <xf numFmtId="3" fontId="2" fillId="0" borderId="0" xfId="0" applyNumberFormat="1" applyFont="1" applyAlignment="1" applyProtection="1">
      <alignment horizontal="center" vertical="center"/>
      <protection locked="0"/>
    </xf>
    <xf numFmtId="49" fontId="8" fillId="0" borderId="5" xfId="0" applyNumberFormat="1" applyFont="1" applyBorder="1" applyAlignment="1" applyProtection="1">
      <alignment horizontal="center" vertical="center"/>
      <protection locked="0"/>
    </xf>
    <xf numFmtId="49" fontId="7" fillId="0" borderId="2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49" fontId="8" fillId="0" borderId="0" xfId="0" applyNumberFormat="1" applyFont="1" applyAlignment="1" applyProtection="1">
      <alignment horizontal="left" vertical="center"/>
      <protection locked="0"/>
    </xf>
    <xf numFmtId="49" fontId="7" fillId="0" borderId="10" xfId="0" applyNumberFormat="1" applyFont="1" applyBorder="1" applyAlignment="1" applyProtection="1">
      <alignment horizontal="center" vertical="center" wrapText="1"/>
      <protection locked="0"/>
    </xf>
    <xf numFmtId="49" fontId="7" fillId="0" borderId="5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left" vertical="center" wrapText="1"/>
      <protection locked="0"/>
    </xf>
    <xf numFmtId="49" fontId="7" fillId="0" borderId="62" xfId="0" applyNumberFormat="1" applyFont="1" applyBorder="1" applyAlignment="1" applyProtection="1">
      <alignment horizontal="left" vertical="center"/>
      <protection locked="0"/>
    </xf>
    <xf numFmtId="49" fontId="7" fillId="0" borderId="63" xfId="0" applyNumberFormat="1" applyFont="1" applyBorder="1" applyAlignment="1" applyProtection="1">
      <alignment horizontal="left" vertical="center"/>
      <protection locked="0"/>
    </xf>
    <xf numFmtId="49" fontId="7" fillId="0" borderId="0" xfId="0" applyNumberFormat="1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49" fontId="8" fillId="0" borderId="30" xfId="0" applyNumberFormat="1" applyFont="1" applyBorder="1" applyAlignment="1" applyProtection="1">
      <alignment horizontal="center" vertical="center"/>
      <protection locked="0"/>
    </xf>
    <xf numFmtId="49" fontId="8" fillId="0" borderId="67" xfId="0" applyNumberFormat="1" applyFont="1" applyBorder="1" applyAlignment="1" applyProtection="1">
      <alignment horizontal="center" vertical="center"/>
      <protection locked="0"/>
    </xf>
    <xf numFmtId="49" fontId="8" fillId="0" borderId="62" xfId="0" applyNumberFormat="1" applyFont="1" applyBorder="1" applyAlignment="1" applyProtection="1">
      <alignment horizontal="center" vertical="center"/>
      <protection locked="0"/>
    </xf>
    <xf numFmtId="49" fontId="7" fillId="0" borderId="67" xfId="0" applyNumberFormat="1" applyFont="1" applyBorder="1" applyAlignment="1" applyProtection="1">
      <alignment horizontal="left" vertical="center"/>
      <protection locked="0"/>
    </xf>
    <xf numFmtId="49" fontId="7" fillId="0" borderId="68" xfId="0" applyNumberFormat="1" applyFont="1" applyBorder="1" applyAlignment="1" applyProtection="1">
      <alignment horizontal="left" vertical="center"/>
      <protection locked="0"/>
    </xf>
    <xf numFmtId="49" fontId="7" fillId="0" borderId="66" xfId="0" applyNumberFormat="1" applyFont="1" applyBorder="1" applyAlignment="1" applyProtection="1">
      <alignment horizontal="left" vertical="center"/>
      <protection locked="0"/>
    </xf>
    <xf numFmtId="49" fontId="8" fillId="0" borderId="51" xfId="0" applyNumberFormat="1" applyFont="1" applyBorder="1" applyAlignment="1" applyProtection="1">
      <alignment horizontal="left" vertical="center"/>
      <protection locked="0"/>
    </xf>
    <xf numFmtId="49" fontId="8" fillId="0" borderId="29" xfId="0" applyNumberFormat="1" applyFont="1" applyBorder="1" applyAlignment="1" applyProtection="1">
      <alignment horizontal="left" vertical="center"/>
      <protection locked="0"/>
    </xf>
    <xf numFmtId="49" fontId="7" fillId="0" borderId="9" xfId="0" applyNumberFormat="1" applyFont="1" applyBorder="1" applyAlignment="1" applyProtection="1">
      <alignment horizontal="left" vertical="center"/>
      <protection locked="0"/>
    </xf>
    <xf numFmtId="49" fontId="7" fillId="0" borderId="10" xfId="0" applyNumberFormat="1" applyFont="1" applyBorder="1" applyAlignment="1" applyProtection="1">
      <alignment horizontal="left" vertical="center"/>
      <protection locked="0"/>
    </xf>
    <xf numFmtId="49" fontId="7" fillId="0" borderId="10" xfId="0" applyNumberFormat="1" applyFont="1" applyBorder="1" applyAlignment="1" applyProtection="1">
      <alignment horizontal="center" vertical="center"/>
      <protection locked="0"/>
    </xf>
    <xf numFmtId="49" fontId="7" fillId="0" borderId="7" xfId="0" applyNumberFormat="1" applyFont="1" applyBorder="1" applyAlignment="1" applyProtection="1">
      <alignment horizontal="left" vertical="center" wrapText="1"/>
      <protection locked="0"/>
    </xf>
    <xf numFmtId="49" fontId="8" fillId="0" borderId="8" xfId="0" applyNumberFormat="1" applyFont="1" applyBorder="1" applyAlignment="1" applyProtection="1">
      <alignment horizontal="left" vertical="center" wrapText="1"/>
      <protection locked="0"/>
    </xf>
    <xf numFmtId="49" fontId="7" fillId="0" borderId="8" xfId="0" applyNumberFormat="1" applyFont="1" applyBorder="1" applyAlignment="1" applyProtection="1">
      <alignment horizontal="center" vertical="center" wrapText="1"/>
      <protection locked="0"/>
    </xf>
    <xf numFmtId="49" fontId="7" fillId="0" borderId="9" xfId="0" applyNumberFormat="1" applyFont="1" applyBorder="1" applyAlignment="1" applyProtection="1">
      <alignment horizontal="center" vertical="center"/>
      <protection locked="0"/>
    </xf>
    <xf numFmtId="49" fontId="8" fillId="0" borderId="10" xfId="0" applyNumberFormat="1" applyFont="1" applyBorder="1" applyAlignment="1" applyProtection="1">
      <alignment horizontal="center" vertical="center"/>
      <protection locked="0"/>
    </xf>
    <xf numFmtId="49" fontId="7" fillId="0" borderId="74" xfId="0" applyNumberFormat="1" applyFont="1" applyBorder="1" applyAlignment="1" applyProtection="1">
      <alignment horizontal="left" vertical="center"/>
      <protection locked="0"/>
    </xf>
    <xf numFmtId="49" fontId="7" fillId="0" borderId="72" xfId="0" applyNumberFormat="1" applyFont="1" applyBorder="1" applyAlignment="1" applyProtection="1">
      <alignment horizontal="left" vertical="center"/>
      <protection locked="0"/>
    </xf>
    <xf numFmtId="49" fontId="7" fillId="0" borderId="51" xfId="0" applyNumberFormat="1" applyFont="1" applyBorder="1" applyAlignment="1" applyProtection="1">
      <alignment horizontal="left" vertical="center"/>
      <protection locked="0"/>
    </xf>
    <xf numFmtId="49" fontId="8" fillId="0" borderId="10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horizontal="left" vertical="center"/>
    </xf>
    <xf numFmtId="0" fontId="0" fillId="2" borderId="78" xfId="0" applyFill="1" applyBorder="1" applyAlignment="1">
      <alignment horizontal="center" vertical="center"/>
    </xf>
    <xf numFmtId="0" fontId="1" fillId="2" borderId="78" xfId="0" applyFont="1" applyFill="1" applyBorder="1" applyAlignment="1">
      <alignment horizontal="center" vertical="center" wrapText="1"/>
    </xf>
    <xf numFmtId="0" fontId="0" fillId="2" borderId="78" xfId="0" applyFill="1" applyBorder="1" applyAlignment="1">
      <alignment horizontal="center" vertical="center" wrapText="1"/>
    </xf>
    <xf numFmtId="0" fontId="0" fillId="0" borderId="79" xfId="0" applyBorder="1"/>
    <xf numFmtId="4" fontId="0" fillId="0" borderId="79" xfId="0" applyNumberFormat="1" applyBorder="1"/>
    <xf numFmtId="0" fontId="0" fillId="0" borderId="80" xfId="0" applyBorder="1"/>
    <xf numFmtId="4" fontId="0" fillId="0" borderId="80" xfId="0" applyNumberFormat="1" applyBorder="1"/>
    <xf numFmtId="0" fontId="0" fillId="0" borderId="81" xfId="0" applyBorder="1"/>
    <xf numFmtId="4" fontId="0" fillId="0" borderId="81" xfId="0" applyNumberFormat="1" applyBorder="1"/>
    <xf numFmtId="0" fontId="0" fillId="0" borderId="78" xfId="0" applyBorder="1"/>
    <xf numFmtId="4" fontId="0" fillId="0" borderId="78" xfId="0" applyNumberFormat="1" applyBorder="1"/>
    <xf numFmtId="0" fontId="0" fillId="0" borderId="62" xfId="0" applyBorder="1"/>
    <xf numFmtId="49" fontId="7" fillId="0" borderId="58" xfId="0" applyNumberFormat="1" applyFont="1" applyBorder="1" applyAlignment="1">
      <alignment vertical="center"/>
    </xf>
    <xf numFmtId="49" fontId="7" fillId="0" borderId="58" xfId="0" applyNumberFormat="1" applyFont="1" applyBorder="1" applyAlignment="1">
      <alignment horizontal="center" vertical="center"/>
    </xf>
    <xf numFmtId="49" fontId="7" fillId="0" borderId="82" xfId="0" applyNumberFormat="1" applyFont="1" applyBorder="1" applyAlignment="1" applyProtection="1">
      <alignment horizontal="center" vertical="center"/>
      <protection locked="0"/>
    </xf>
    <xf numFmtId="49" fontId="8" fillId="0" borderId="83" xfId="0" applyNumberFormat="1" applyFont="1" applyBorder="1" applyAlignment="1" applyProtection="1">
      <alignment horizontal="center" vertical="center"/>
      <protection locked="0"/>
    </xf>
    <xf numFmtId="49" fontId="7" fillId="0" borderId="83" xfId="0" applyNumberFormat="1" applyFont="1" applyBorder="1" applyAlignment="1" applyProtection="1">
      <alignment horizontal="center" vertical="center"/>
      <protection locked="0"/>
    </xf>
    <xf numFmtId="49" fontId="7" fillId="0" borderId="83" xfId="0" applyNumberFormat="1" applyFont="1" applyBorder="1" applyAlignment="1" applyProtection="1">
      <alignment horizontal="left" vertical="center"/>
      <protection locked="0"/>
    </xf>
    <xf numFmtId="0" fontId="15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16" fillId="0" borderId="0" xfId="0" applyFont="1"/>
    <xf numFmtId="0" fontId="17" fillId="0" borderId="0" xfId="0" applyFont="1"/>
    <xf numFmtId="49" fontId="7" fillId="0" borderId="3" xfId="0" applyNumberFormat="1" applyFont="1" applyBorder="1" applyAlignment="1" applyProtection="1">
      <alignment horizontal="left" vertical="center"/>
      <protection locked="0"/>
    </xf>
    <xf numFmtId="0" fontId="7" fillId="0" borderId="3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49" fontId="7" fillId="0" borderId="1" xfId="0" applyNumberFormat="1" applyFont="1" applyBorder="1" applyAlignment="1" applyProtection="1">
      <alignment horizontal="left" vertical="center"/>
      <protection locked="0"/>
    </xf>
    <xf numFmtId="49" fontId="7" fillId="0" borderId="50" xfId="0" applyNumberFormat="1" applyFont="1" applyBorder="1" applyAlignment="1" applyProtection="1">
      <alignment horizontal="left" vertical="center"/>
      <protection locked="0"/>
    </xf>
    <xf numFmtId="49" fontId="8" fillId="0" borderId="1" xfId="0" applyNumberFormat="1" applyFont="1" applyBorder="1" applyAlignment="1" applyProtection="1">
      <alignment horizontal="left" vertical="center"/>
      <protection locked="0"/>
    </xf>
    <xf numFmtId="49" fontId="7" fillId="0" borderId="1" xfId="0" applyNumberFormat="1" applyFont="1" applyBorder="1" applyAlignment="1" applyProtection="1">
      <alignment horizontal="left" vertical="center" wrapText="1"/>
      <protection locked="0"/>
    </xf>
    <xf numFmtId="49" fontId="7" fillId="0" borderId="2" xfId="0" applyNumberFormat="1" applyFont="1" applyBorder="1" applyAlignment="1" applyProtection="1">
      <alignment horizontal="left" vertical="center"/>
      <protection locked="0"/>
    </xf>
    <xf numFmtId="49" fontId="7" fillId="0" borderId="8" xfId="0" applyNumberFormat="1" applyFont="1" applyBorder="1" applyAlignment="1" applyProtection="1">
      <alignment horizontal="left" vertical="center" wrapText="1"/>
      <protection locked="0"/>
    </xf>
    <xf numFmtId="49" fontId="7" fillId="0" borderId="0" xfId="0" applyNumberFormat="1" applyFont="1" applyAlignment="1" applyProtection="1">
      <alignment horizontal="left" vertical="center" wrapText="1"/>
      <protection locked="0"/>
    </xf>
    <xf numFmtId="49" fontId="7" fillId="0" borderId="2" xfId="0" applyNumberFormat="1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4" fontId="2" fillId="0" borderId="0" xfId="0" applyNumberFormat="1" applyFont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8" fillId="0" borderId="0" xfId="0" applyFont="1" applyAlignment="1" applyProtection="1">
      <alignment vertical="center"/>
      <protection locked="0"/>
    </xf>
    <xf numFmtId="49" fontId="8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8" fillId="0" borderId="0" xfId="0" applyNumberFormat="1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7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3" fontId="2" fillId="0" borderId="0" xfId="0" applyNumberFormat="1" applyFont="1" applyAlignment="1" applyProtection="1">
      <alignment vertical="center"/>
      <protection locked="0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 applyProtection="1">
      <alignment horizontal="right" vertical="center"/>
      <protection locked="0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49" fontId="7" fillId="0" borderId="52" xfId="0" applyNumberFormat="1" applyFont="1" applyBorder="1" applyAlignment="1" applyProtection="1">
      <alignment horizontal="left" vertical="center"/>
      <protection locked="0"/>
    </xf>
    <xf numFmtId="49" fontId="7" fillId="0" borderId="3" xfId="0" applyNumberFormat="1" applyFont="1" applyBorder="1" applyAlignment="1">
      <alignment horizontal="center" vertical="center"/>
    </xf>
    <xf numFmtId="0" fontId="7" fillId="0" borderId="56" xfId="0" applyFont="1" applyBorder="1" applyAlignment="1">
      <alignment vertical="center"/>
    </xf>
    <xf numFmtId="49" fontId="8" fillId="0" borderId="57" xfId="0" applyNumberFormat="1" applyFont="1" applyBorder="1" applyAlignment="1">
      <alignment vertical="center"/>
    </xf>
    <xf numFmtId="49" fontId="7" fillId="0" borderId="57" xfId="0" applyNumberFormat="1" applyFont="1" applyBorder="1" applyAlignment="1">
      <alignment vertical="center"/>
    </xf>
    <xf numFmtId="49" fontId="7" fillId="0" borderId="8" xfId="0" applyNumberFormat="1" applyFont="1" applyBorder="1" applyAlignment="1">
      <alignment vertical="center"/>
    </xf>
    <xf numFmtId="49" fontId="7" fillId="0" borderId="16" xfId="0" applyNumberFormat="1" applyFont="1" applyBorder="1" applyAlignment="1">
      <alignment horizontal="center" vertical="center"/>
    </xf>
    <xf numFmtId="0" fontId="7" fillId="0" borderId="69" xfId="0" applyFont="1" applyBorder="1" applyAlignment="1">
      <alignment vertical="center"/>
    </xf>
    <xf numFmtId="49" fontId="8" fillId="0" borderId="70" xfId="0" applyNumberFormat="1" applyFont="1" applyBorder="1" applyAlignment="1">
      <alignment vertical="center"/>
    </xf>
    <xf numFmtId="49" fontId="7" fillId="0" borderId="70" xfId="0" applyNumberFormat="1" applyFont="1" applyBorder="1" applyAlignment="1">
      <alignment horizontal="center" vertical="center"/>
    </xf>
    <xf numFmtId="49" fontId="7" fillId="0" borderId="52" xfId="0" applyNumberFormat="1" applyFont="1" applyBorder="1" applyAlignment="1" applyProtection="1">
      <alignment horizontal="left" vertical="center" wrapText="1"/>
      <protection locked="0"/>
    </xf>
    <xf numFmtId="49" fontId="7" fillId="0" borderId="52" xfId="0" applyNumberFormat="1" applyFont="1" applyBorder="1" applyAlignment="1" applyProtection="1">
      <alignment horizontal="center" vertical="center" wrapText="1"/>
      <protection locked="0"/>
    </xf>
    <xf numFmtId="49" fontId="7" fillId="0" borderId="31" xfId="0" applyNumberFormat="1" applyFont="1" applyBorder="1" applyAlignment="1" applyProtection="1">
      <alignment horizontal="left" vertical="center" wrapText="1"/>
      <protection locked="0"/>
    </xf>
    <xf numFmtId="49" fontId="7" fillId="0" borderId="36" xfId="0" applyNumberFormat="1" applyFont="1" applyBorder="1" applyAlignment="1" applyProtection="1">
      <alignment horizontal="center" vertical="center" wrapText="1"/>
      <protection locked="0"/>
    </xf>
    <xf numFmtId="4" fontId="7" fillId="0" borderId="91" xfId="0" applyNumberFormat="1" applyFont="1" applyBorder="1" applyAlignment="1" applyProtection="1">
      <alignment horizontal="center" vertical="center" wrapText="1"/>
      <protection locked="0"/>
    </xf>
    <xf numFmtId="4" fontId="7" fillId="0" borderId="93" xfId="0" applyNumberFormat="1" applyFont="1" applyBorder="1" applyAlignment="1" applyProtection="1">
      <alignment horizontal="center" vertical="center" wrapText="1"/>
      <protection locked="0"/>
    </xf>
    <xf numFmtId="4" fontId="7" fillId="0" borderId="94" xfId="0" applyNumberFormat="1" applyFont="1" applyBorder="1" applyAlignment="1" applyProtection="1">
      <alignment horizontal="center" vertical="center" wrapText="1"/>
      <protection locked="0"/>
    </xf>
    <xf numFmtId="4" fontId="7" fillId="0" borderId="21" xfId="0" applyNumberFormat="1" applyFont="1" applyBorder="1" applyAlignment="1" applyProtection="1">
      <alignment horizontal="center" vertical="center"/>
      <protection locked="0"/>
    </xf>
    <xf numFmtId="4" fontId="7" fillId="0" borderId="93" xfId="0" applyNumberFormat="1" applyFont="1" applyBorder="1" applyAlignment="1" applyProtection="1">
      <alignment horizontal="center" vertical="center"/>
      <protection locked="0"/>
    </xf>
    <xf numFmtId="4" fontId="7" fillId="0" borderId="94" xfId="0" applyNumberFormat="1" applyFont="1" applyBorder="1" applyAlignment="1" applyProtection="1">
      <alignment horizontal="center" vertical="center"/>
      <protection locked="0"/>
    </xf>
    <xf numFmtId="4" fontId="7" fillId="0" borderId="92" xfId="0" applyNumberFormat="1" applyFont="1" applyBorder="1" applyAlignment="1" applyProtection="1">
      <alignment horizontal="center" vertical="center"/>
      <protection locked="0"/>
    </xf>
    <xf numFmtId="4" fontId="7" fillId="0" borderId="95" xfId="0" applyNumberFormat="1" applyFont="1" applyBorder="1" applyAlignment="1" applyProtection="1">
      <alignment horizontal="center" vertical="center" wrapText="1"/>
      <protection locked="0"/>
    </xf>
    <xf numFmtId="4" fontId="7" fillId="0" borderId="33" xfId="0" applyNumberFormat="1" applyFont="1" applyBorder="1" applyAlignment="1" applyProtection="1">
      <alignment horizontal="center" vertical="center" wrapText="1"/>
      <protection locked="0"/>
    </xf>
    <xf numFmtId="4" fontId="7" fillId="0" borderId="95" xfId="0" applyNumberFormat="1" applyFont="1" applyBorder="1" applyAlignment="1" applyProtection="1">
      <alignment horizontal="center" vertical="center"/>
      <protection locked="0"/>
    </xf>
    <xf numFmtId="4" fontId="7" fillId="0" borderId="96" xfId="0" applyNumberFormat="1" applyFont="1" applyBorder="1" applyAlignment="1" applyProtection="1">
      <alignment horizontal="center" vertical="center" wrapText="1"/>
      <protection locked="0"/>
    </xf>
    <xf numFmtId="4" fontId="7" fillId="0" borderId="92" xfId="0" applyNumberFormat="1" applyFont="1" applyBorder="1" applyAlignment="1" applyProtection="1">
      <alignment horizontal="center" vertical="center" wrapText="1"/>
      <protection locked="0"/>
    </xf>
    <xf numFmtId="49" fontId="5" fillId="0" borderId="53" xfId="0" applyNumberFormat="1" applyFont="1" applyBorder="1" applyAlignment="1" applyProtection="1">
      <alignment horizontal="center" vertical="center" wrapText="1"/>
      <protection locked="0"/>
    </xf>
    <xf numFmtId="4" fontId="7" fillId="0" borderId="47" xfId="0" applyNumberFormat="1" applyFont="1" applyBorder="1" applyAlignment="1" applyProtection="1">
      <alignment horizontal="center" vertical="center" wrapText="1"/>
      <protection locked="0"/>
    </xf>
    <xf numFmtId="0" fontId="5" fillId="0" borderId="77" xfId="0" applyFont="1" applyBorder="1" applyAlignment="1" applyProtection="1">
      <alignment vertical="center"/>
      <protection locked="0"/>
    </xf>
    <xf numFmtId="49" fontId="8" fillId="0" borderId="89" xfId="0" applyNumberFormat="1" applyFont="1" applyBorder="1" applyAlignment="1" applyProtection="1">
      <alignment horizontal="left" vertical="center" wrapText="1"/>
      <protection locked="0"/>
    </xf>
    <xf numFmtId="49" fontId="8" fillId="0" borderId="36" xfId="0" applyNumberFormat="1" applyFont="1" applyBorder="1" applyAlignment="1" applyProtection="1">
      <alignment horizontal="left" vertical="center"/>
      <protection locked="0"/>
    </xf>
    <xf numFmtId="49" fontId="8" fillId="0" borderId="97" xfId="0" applyNumberFormat="1" applyFont="1" applyBorder="1" applyAlignment="1" applyProtection="1">
      <alignment horizontal="left" vertical="center"/>
      <protection locked="0"/>
    </xf>
    <xf numFmtId="49" fontId="7" fillId="0" borderId="5" xfId="0" applyNumberFormat="1" applyFont="1" applyBorder="1" applyAlignment="1" applyProtection="1">
      <alignment horizontal="left" vertical="center" wrapText="1"/>
      <protection locked="0"/>
    </xf>
    <xf numFmtId="49" fontId="7" fillId="0" borderId="89" xfId="0" applyNumberFormat="1" applyFont="1" applyBorder="1" applyAlignment="1" applyProtection="1">
      <alignment horizontal="left" vertical="center" wrapText="1"/>
      <protection locked="0"/>
    </xf>
    <xf numFmtId="49" fontId="7" fillId="0" borderId="36" xfId="0" applyNumberFormat="1" applyFont="1" applyBorder="1" applyAlignment="1" applyProtection="1">
      <alignment horizontal="left" vertical="center"/>
      <protection locked="0"/>
    </xf>
    <xf numFmtId="49" fontId="8" fillId="0" borderId="2" xfId="0" applyNumberFormat="1" applyFont="1" applyBorder="1" applyAlignment="1" applyProtection="1">
      <alignment horizontal="left" vertical="center" wrapText="1"/>
      <protection locked="0"/>
    </xf>
    <xf numFmtId="4" fontId="7" fillId="0" borderId="53" xfId="0" applyNumberFormat="1" applyFont="1" applyBorder="1" applyAlignment="1" applyProtection="1">
      <alignment horizontal="center" vertical="center" wrapText="1"/>
      <protection locked="0"/>
    </xf>
    <xf numFmtId="4" fontId="7" fillId="0" borderId="64" xfId="0" applyNumberFormat="1" applyFont="1" applyBorder="1" applyAlignment="1" applyProtection="1">
      <alignment horizontal="center" vertical="center" wrapText="1"/>
      <protection locked="0"/>
    </xf>
    <xf numFmtId="4" fontId="7" fillId="0" borderId="98" xfId="0" applyNumberFormat="1" applyFont="1" applyBorder="1" applyAlignment="1" applyProtection="1">
      <alignment horizontal="center" vertical="center" wrapText="1"/>
      <protection locked="0"/>
    </xf>
    <xf numFmtId="49" fontId="5" fillId="0" borderId="19" xfId="0" applyNumberFormat="1" applyFont="1" applyBorder="1" applyAlignment="1" applyProtection="1">
      <alignment horizontal="center" vertical="center" wrapText="1"/>
      <protection locked="0"/>
    </xf>
    <xf numFmtId="4" fontId="7" fillId="0" borderId="11" xfId="0" applyNumberFormat="1" applyFont="1" applyBorder="1" applyAlignment="1" applyProtection="1">
      <alignment horizontal="right" vertical="center" wrapText="1"/>
      <protection locked="0"/>
    </xf>
    <xf numFmtId="4" fontId="7" fillId="0" borderId="12" xfId="0" applyNumberFormat="1" applyFont="1" applyBorder="1" applyAlignment="1" applyProtection="1">
      <alignment horizontal="right" vertical="center" wrapText="1"/>
      <protection locked="0"/>
    </xf>
    <xf numFmtId="4" fontId="7" fillId="0" borderId="13" xfId="0" applyNumberFormat="1" applyFont="1" applyBorder="1" applyAlignment="1" applyProtection="1">
      <alignment horizontal="right" vertical="center" wrapText="1"/>
      <protection locked="0"/>
    </xf>
    <xf numFmtId="4" fontId="19" fillId="0" borderId="13" xfId="0" applyNumberFormat="1" applyFont="1" applyBorder="1" applyAlignment="1" applyProtection="1">
      <alignment horizontal="right" vertical="center" wrapText="1"/>
      <protection locked="0"/>
    </xf>
    <xf numFmtId="4" fontId="7" fillId="0" borderId="14" xfId="0" applyNumberFormat="1" applyFont="1" applyBorder="1" applyAlignment="1" applyProtection="1">
      <alignment horizontal="right" vertical="center" wrapText="1"/>
      <protection locked="0"/>
    </xf>
    <xf numFmtId="4" fontId="7" fillId="0" borderId="55" xfId="0" applyNumberFormat="1" applyFont="1" applyBorder="1" applyAlignment="1" applyProtection="1">
      <alignment horizontal="right" vertical="center" wrapText="1"/>
      <protection locked="0"/>
    </xf>
    <xf numFmtId="4" fontId="7" fillId="0" borderId="15" xfId="0" applyNumberFormat="1" applyFont="1" applyBorder="1" applyAlignment="1" applyProtection="1">
      <alignment horizontal="right" vertical="center" wrapText="1"/>
      <protection locked="0"/>
    </xf>
    <xf numFmtId="4" fontId="19" fillId="0" borderId="12" xfId="0" applyNumberFormat="1" applyFont="1" applyBorder="1" applyAlignment="1" applyProtection="1">
      <alignment horizontal="right" vertical="center" wrapText="1"/>
      <protection locked="0"/>
    </xf>
    <xf numFmtId="4" fontId="7" fillId="0" borderId="88" xfId="0" applyNumberFormat="1" applyFont="1" applyBorder="1" applyAlignment="1" applyProtection="1">
      <alignment horizontal="right" vertical="center" wrapText="1"/>
      <protection locked="0"/>
    </xf>
    <xf numFmtId="4" fontId="5" fillId="0" borderId="28" xfId="0" applyNumberFormat="1" applyFont="1" applyBorder="1" applyAlignment="1" applyProtection="1">
      <alignment horizontal="right" vertical="center" wrapText="1"/>
      <protection locked="0"/>
    </xf>
    <xf numFmtId="4" fontId="7" fillId="0" borderId="24" xfId="0" applyNumberFormat="1" applyFont="1" applyBorder="1" applyAlignment="1" applyProtection="1">
      <alignment horizontal="right" vertical="center" wrapText="1"/>
      <protection locked="0"/>
    </xf>
    <xf numFmtId="4" fontId="19" fillId="0" borderId="11" xfId="0" applyNumberFormat="1" applyFont="1" applyBorder="1" applyAlignment="1" applyProtection="1">
      <alignment horizontal="right" vertical="center" wrapText="1"/>
      <protection locked="0"/>
    </xf>
    <xf numFmtId="4" fontId="7" fillId="0" borderId="28" xfId="0" applyNumberFormat="1" applyFont="1" applyBorder="1" applyAlignment="1" applyProtection="1">
      <alignment horizontal="right" vertical="center" wrapText="1"/>
      <protection locked="0"/>
    </xf>
    <xf numFmtId="4" fontId="7" fillId="0" borderId="11" xfId="0" applyNumberFormat="1" applyFont="1" applyBorder="1" applyAlignment="1" applyProtection="1">
      <alignment horizontal="right" vertical="center"/>
      <protection locked="0"/>
    </xf>
    <xf numFmtId="4" fontId="7" fillId="0" borderId="13" xfId="0" applyNumberFormat="1" applyFont="1" applyBorder="1" applyAlignment="1" applyProtection="1">
      <alignment horizontal="right" vertical="center"/>
      <protection locked="0"/>
    </xf>
    <xf numFmtId="4" fontId="19" fillId="0" borderId="13" xfId="0" applyNumberFormat="1" applyFont="1" applyBorder="1" applyAlignment="1" applyProtection="1">
      <alignment horizontal="right" vertical="center"/>
      <protection locked="0"/>
    </xf>
    <xf numFmtId="4" fontId="7" fillId="0" borderId="12" xfId="0" applyNumberFormat="1" applyFont="1" applyBorder="1" applyAlignment="1" applyProtection="1">
      <alignment horizontal="right" vertical="center"/>
      <protection locked="0"/>
    </xf>
    <xf numFmtId="4" fontId="7" fillId="0" borderId="15" xfId="0" applyNumberFormat="1" applyFont="1" applyBorder="1" applyAlignment="1" applyProtection="1">
      <alignment horizontal="right" vertical="center"/>
      <protection locked="0"/>
    </xf>
    <xf numFmtId="4" fontId="7" fillId="0" borderId="14" xfId="0" applyNumberFormat="1" applyFont="1" applyBorder="1" applyAlignment="1" applyProtection="1">
      <alignment horizontal="right" vertical="center"/>
      <protection locked="0"/>
    </xf>
    <xf numFmtId="4" fontId="5" fillId="0" borderId="22" xfId="0" applyNumberFormat="1" applyFont="1" applyBorder="1" applyAlignment="1" applyProtection="1">
      <alignment horizontal="right" vertical="center"/>
      <protection locked="0"/>
    </xf>
    <xf numFmtId="164" fontId="7" fillId="0" borderId="13" xfId="0" applyNumberFormat="1" applyFont="1" applyBorder="1" applyAlignment="1">
      <alignment horizontal="right" vertical="center"/>
    </xf>
    <xf numFmtId="4" fontId="7" fillId="0" borderId="20" xfId="0" applyNumberFormat="1" applyFont="1" applyBorder="1" applyAlignment="1" applyProtection="1">
      <alignment horizontal="right" vertical="center"/>
      <protection locked="0"/>
    </xf>
    <xf numFmtId="4" fontId="7" fillId="0" borderId="99" xfId="0" applyNumberFormat="1" applyFont="1" applyBorder="1" applyAlignment="1" applyProtection="1">
      <alignment horizontal="right" vertical="center" wrapText="1"/>
      <protection locked="0"/>
    </xf>
    <xf numFmtId="49" fontId="5" fillId="0" borderId="25" xfId="0" applyNumberFormat="1" applyFont="1" applyBorder="1" applyAlignment="1" applyProtection="1">
      <alignment horizontal="center" vertical="center" wrapText="1"/>
      <protection locked="0"/>
    </xf>
    <xf numFmtId="49" fontId="5" fillId="0" borderId="28" xfId="0" applyNumberFormat="1" applyFont="1" applyBorder="1" applyAlignment="1" applyProtection="1">
      <alignment horizontal="center" vertical="center" wrapText="1"/>
      <protection locked="0"/>
    </xf>
    <xf numFmtId="4" fontId="5" fillId="0" borderId="19" xfId="0" applyNumberFormat="1" applyFont="1" applyBorder="1" applyAlignment="1" applyProtection="1">
      <alignment horizontal="center" vertical="center" wrapText="1"/>
      <protection locked="0"/>
    </xf>
    <xf numFmtId="4" fontId="5" fillId="0" borderId="22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50" xfId="0" applyFont="1" applyBorder="1" applyAlignment="1">
      <alignment horizontal="left" vertical="center"/>
    </xf>
    <xf numFmtId="49" fontId="7" fillId="0" borderId="3" xfId="0" applyNumberFormat="1" applyFont="1" applyBorder="1" applyAlignment="1" applyProtection="1">
      <alignment horizontal="left" vertical="center"/>
      <protection locked="0"/>
    </xf>
    <xf numFmtId="49" fontId="7" fillId="0" borderId="31" xfId="0" applyNumberFormat="1" applyFont="1" applyBorder="1" applyAlignment="1" applyProtection="1">
      <alignment horizontal="left" vertical="center"/>
      <protection locked="0"/>
    </xf>
    <xf numFmtId="49" fontId="7" fillId="0" borderId="50" xfId="0" applyNumberFormat="1" applyFont="1" applyBorder="1" applyAlignment="1" applyProtection="1">
      <alignment horizontal="left" vertical="center"/>
      <protection locked="0"/>
    </xf>
    <xf numFmtId="49" fontId="7" fillId="0" borderId="52" xfId="0" applyNumberFormat="1" applyFont="1" applyBorder="1" applyAlignment="1" applyProtection="1">
      <alignment horizontal="left" vertical="center"/>
      <protection locked="0"/>
    </xf>
    <xf numFmtId="49" fontId="7" fillId="0" borderId="54" xfId="0" applyNumberFormat="1" applyFont="1" applyBorder="1" applyAlignment="1" applyProtection="1">
      <alignment horizontal="left" vertical="center"/>
      <protection locked="0"/>
    </xf>
    <xf numFmtId="49" fontId="7" fillId="0" borderId="85" xfId="0" applyNumberFormat="1" applyFont="1" applyBorder="1" applyAlignment="1" applyProtection="1">
      <alignment horizontal="left" vertical="center"/>
      <protection locked="0"/>
    </xf>
    <xf numFmtId="0" fontId="0" fillId="0" borderId="86" xfId="0" applyBorder="1" applyAlignment="1">
      <alignment horizontal="left" vertical="center"/>
    </xf>
    <xf numFmtId="0" fontId="0" fillId="0" borderId="87" xfId="0" applyBorder="1" applyAlignment="1">
      <alignment horizontal="left" vertical="center"/>
    </xf>
    <xf numFmtId="4" fontId="5" fillId="0" borderId="21" xfId="0" applyNumberFormat="1" applyFont="1" applyBorder="1" applyAlignment="1" applyProtection="1">
      <alignment horizontal="center" vertical="center"/>
      <protection locked="0"/>
    </xf>
    <xf numFmtId="4" fontId="5" fillId="0" borderId="46" xfId="0" applyNumberFormat="1" applyFont="1" applyBorder="1" applyAlignment="1" applyProtection="1">
      <alignment horizontal="center" vertical="center"/>
      <protection locked="0"/>
    </xf>
    <xf numFmtId="0" fontId="7" fillId="0" borderId="70" xfId="0" applyFont="1" applyBorder="1" applyAlignment="1">
      <alignment horizontal="left" vertical="center"/>
    </xf>
    <xf numFmtId="0" fontId="7" fillId="0" borderId="71" xfId="0" applyFont="1" applyBorder="1" applyAlignment="1">
      <alignment horizontal="left" vertical="center"/>
    </xf>
    <xf numFmtId="49" fontId="7" fillId="0" borderId="1" xfId="0" applyNumberFormat="1" applyFont="1" applyBorder="1" applyAlignment="1" applyProtection="1">
      <alignment horizontal="left" vertical="center"/>
      <protection locked="0"/>
    </xf>
    <xf numFmtId="49" fontId="5" fillId="0" borderId="26" xfId="0" applyNumberFormat="1" applyFont="1" applyBorder="1" applyAlignment="1" applyProtection="1">
      <alignment horizontal="center" vertical="center" wrapText="1"/>
      <protection locked="0"/>
    </xf>
    <xf numFmtId="49" fontId="5" fillId="0" borderId="64" xfId="0" applyNumberFormat="1" applyFont="1" applyBorder="1" applyAlignment="1" applyProtection="1">
      <alignment horizontal="center" vertical="center" wrapText="1"/>
      <protection locked="0"/>
    </xf>
    <xf numFmtId="49" fontId="5" fillId="0" borderId="37" xfId="0" applyNumberFormat="1" applyFont="1" applyBorder="1" applyAlignment="1" applyProtection="1">
      <alignment horizontal="center" vertical="center" wrapText="1"/>
      <protection locked="0"/>
    </xf>
    <xf numFmtId="49" fontId="5" fillId="0" borderId="23" xfId="0" applyNumberFormat="1" applyFont="1" applyBorder="1" applyAlignment="1" applyProtection="1">
      <alignment horizontal="center" vertical="center" wrapText="1"/>
      <protection locked="0"/>
    </xf>
    <xf numFmtId="49" fontId="5" fillId="0" borderId="39" xfId="0" applyNumberFormat="1" applyFont="1" applyBorder="1" applyAlignment="1" applyProtection="1">
      <alignment horizontal="center" vertical="center" wrapText="1"/>
      <protection locked="0"/>
    </xf>
    <xf numFmtId="49" fontId="5" fillId="0" borderId="38" xfId="0" applyNumberFormat="1" applyFont="1" applyBorder="1" applyAlignment="1" applyProtection="1">
      <alignment horizontal="center" vertical="center" wrapText="1"/>
      <protection locked="0"/>
    </xf>
    <xf numFmtId="49" fontId="5" fillId="0" borderId="24" xfId="0" applyNumberFormat="1" applyFont="1" applyBorder="1" applyAlignment="1" applyProtection="1">
      <alignment horizontal="center" vertical="center" wrapText="1"/>
      <protection locked="0"/>
    </xf>
    <xf numFmtId="49" fontId="5" fillId="0" borderId="40" xfId="0" applyNumberFormat="1" applyFont="1" applyBorder="1" applyAlignment="1" applyProtection="1">
      <alignment horizontal="center" vertical="center" wrapText="1"/>
      <protection locked="0"/>
    </xf>
    <xf numFmtId="49" fontId="8" fillId="0" borderId="30" xfId="0" applyNumberFormat="1" applyFont="1" applyBorder="1" applyAlignment="1" applyProtection="1">
      <alignment horizontal="left" vertical="center"/>
      <protection locked="0"/>
    </xf>
    <xf numFmtId="49" fontId="8" fillId="0" borderId="65" xfId="0" applyNumberFormat="1" applyFont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4" fontId="5" fillId="0" borderId="26" xfId="0" applyNumberFormat="1" applyFont="1" applyBorder="1" applyAlignment="1" applyProtection="1">
      <alignment horizontal="center" vertical="center"/>
      <protection locked="0"/>
    </xf>
    <xf numFmtId="4" fontId="5" fillId="0" borderId="27" xfId="0" applyNumberFormat="1" applyFont="1" applyBorder="1" applyAlignment="1" applyProtection="1">
      <alignment horizontal="center" vertical="center"/>
      <protection locked="0"/>
    </xf>
    <xf numFmtId="4" fontId="5" fillId="0" borderId="20" xfId="0" applyNumberFormat="1" applyFont="1" applyBorder="1" applyAlignment="1" applyProtection="1">
      <alignment horizontal="right" vertical="center"/>
      <protection locked="0"/>
    </xf>
    <xf numFmtId="4" fontId="5" fillId="0" borderId="22" xfId="0" applyNumberFormat="1" applyFont="1" applyBorder="1" applyAlignment="1" applyProtection="1">
      <alignment horizontal="right" vertical="center"/>
      <protection locked="0"/>
    </xf>
    <xf numFmtId="4" fontId="5" fillId="0" borderId="19" xfId="0" applyNumberFormat="1" applyFont="1" applyBorder="1" applyAlignment="1" applyProtection="1">
      <alignment horizontal="right" vertical="center"/>
      <protection locked="0"/>
    </xf>
    <xf numFmtId="0" fontId="14" fillId="0" borderId="0" xfId="0" applyFont="1" applyAlignment="1">
      <alignment horizontal="center" vertical="center"/>
    </xf>
    <xf numFmtId="4" fontId="5" fillId="0" borderId="53" xfId="0" applyNumberFormat="1" applyFont="1" applyBorder="1" applyAlignment="1" applyProtection="1">
      <alignment horizontal="center" vertical="center" wrapText="1"/>
      <protection locked="0"/>
    </xf>
    <xf numFmtId="4" fontId="5" fillId="0" borderId="27" xfId="0" applyNumberFormat="1" applyFont="1" applyBorder="1" applyAlignment="1" applyProtection="1">
      <alignment horizontal="center" vertical="center" wrapText="1"/>
      <protection locked="0"/>
    </xf>
    <xf numFmtId="4" fontId="5" fillId="0" borderId="19" xfId="0" applyNumberFormat="1" applyFont="1" applyBorder="1" applyAlignment="1" applyProtection="1">
      <alignment vertical="center" wrapText="1"/>
      <protection locked="0"/>
    </xf>
    <xf numFmtId="4" fontId="5" fillId="0" borderId="22" xfId="0" applyNumberFormat="1" applyFont="1" applyBorder="1" applyAlignment="1" applyProtection="1">
      <alignment vertical="center" wrapText="1"/>
      <protection locked="0"/>
    </xf>
    <xf numFmtId="0" fontId="8" fillId="0" borderId="34" xfId="0" applyFont="1" applyBorder="1" applyAlignment="1">
      <alignment horizontal="left" vertical="center"/>
    </xf>
    <xf numFmtId="0" fontId="8" fillId="0" borderId="35" xfId="0" applyFont="1" applyBorder="1" applyAlignment="1">
      <alignment horizontal="left" vertical="center"/>
    </xf>
    <xf numFmtId="0" fontId="7" fillId="0" borderId="52" xfId="0" applyFont="1" applyBorder="1" applyAlignment="1">
      <alignment horizontal="left" vertical="center"/>
    </xf>
    <xf numFmtId="49" fontId="7" fillId="0" borderId="30" xfId="0" applyNumberFormat="1" applyFont="1" applyBorder="1" applyAlignment="1" applyProtection="1">
      <alignment horizontal="left" vertical="center"/>
      <protection locked="0"/>
    </xf>
    <xf numFmtId="49" fontId="7" fillId="0" borderId="65" xfId="0" applyNumberFormat="1" applyFont="1" applyBorder="1" applyAlignment="1" applyProtection="1">
      <alignment horizontal="left" vertical="center"/>
      <protection locked="0"/>
    </xf>
    <xf numFmtId="49" fontId="5" fillId="0" borderId="38" xfId="0" applyNumberFormat="1" applyFont="1" applyBorder="1" applyAlignment="1" applyProtection="1">
      <alignment horizontal="center" vertical="center"/>
      <protection locked="0"/>
    </xf>
    <xf numFmtId="49" fontId="5" fillId="0" borderId="24" xfId="0" applyNumberFormat="1" applyFont="1" applyBorder="1" applyAlignment="1" applyProtection="1">
      <alignment horizontal="center" vertical="center"/>
      <protection locked="0"/>
    </xf>
    <xf numFmtId="49" fontId="5" fillId="0" borderId="40" xfId="0" applyNumberFormat="1" applyFont="1" applyBorder="1" applyAlignment="1" applyProtection="1">
      <alignment horizontal="center" vertical="center"/>
      <protection locked="0"/>
    </xf>
    <xf numFmtId="49" fontId="5" fillId="0" borderId="41" xfId="0" applyNumberFormat="1" applyFont="1" applyBorder="1" applyAlignment="1" applyProtection="1">
      <alignment horizontal="center" vertical="center"/>
      <protection locked="0"/>
    </xf>
    <xf numFmtId="49" fontId="5" fillId="0" borderId="42" xfId="0" applyNumberFormat="1" applyFont="1" applyBorder="1" applyAlignment="1" applyProtection="1">
      <alignment horizontal="center" vertical="center"/>
      <protection locked="0"/>
    </xf>
    <xf numFmtId="49" fontId="5" fillId="0" borderId="43" xfId="0" applyNumberFormat="1" applyFont="1" applyBorder="1" applyAlignment="1" applyProtection="1">
      <alignment horizontal="center" vertical="center"/>
      <protection locked="0"/>
    </xf>
    <xf numFmtId="0" fontId="7" fillId="0" borderId="44" xfId="0" applyFont="1" applyBorder="1" applyAlignment="1">
      <alignment horizontal="left" vertical="center"/>
    </xf>
    <xf numFmtId="0" fontId="7" fillId="0" borderId="45" xfId="0" applyFont="1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55" xfId="0" applyBorder="1" applyAlignment="1">
      <alignment horizontal="left" vertical="center"/>
    </xf>
    <xf numFmtId="49" fontId="5" fillId="0" borderId="29" xfId="0" applyNumberFormat="1" applyFont="1" applyBorder="1" applyAlignment="1" applyProtection="1">
      <alignment horizontal="center" vertical="center" wrapText="1"/>
      <protection locked="0"/>
    </xf>
    <xf numFmtId="49" fontId="5" fillId="0" borderId="30" xfId="0" applyNumberFormat="1" applyFon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left" vertical="center" wrapText="1"/>
      <protection locked="0"/>
    </xf>
    <xf numFmtId="49" fontId="7" fillId="0" borderId="3" xfId="0" applyNumberFormat="1" applyFont="1" applyBorder="1" applyAlignment="1" applyProtection="1">
      <alignment horizontal="left" vertical="center" wrapText="1"/>
      <protection locked="0"/>
    </xf>
    <xf numFmtId="49" fontId="7" fillId="0" borderId="52" xfId="0" applyNumberFormat="1" applyFont="1" applyBorder="1" applyAlignment="1" applyProtection="1">
      <alignment horizontal="left" vertical="center" wrapText="1"/>
      <protection locked="0"/>
    </xf>
    <xf numFmtId="49" fontId="7" fillId="0" borderId="54" xfId="0" applyNumberFormat="1" applyFont="1" applyBorder="1" applyAlignment="1" applyProtection="1">
      <alignment horizontal="left" vertical="center" wrapText="1"/>
      <protection locked="0"/>
    </xf>
    <xf numFmtId="49" fontId="7" fillId="0" borderId="8" xfId="0" applyNumberFormat="1" applyFont="1" applyBorder="1" applyAlignment="1" applyProtection="1">
      <alignment horizontal="left" vertical="center" wrapText="1"/>
      <protection locked="0"/>
    </xf>
    <xf numFmtId="49" fontId="7" fillId="0" borderId="16" xfId="0" applyNumberFormat="1" applyFont="1" applyBorder="1" applyAlignment="1" applyProtection="1">
      <alignment horizontal="left" vertical="center" wrapText="1"/>
      <protection locked="0"/>
    </xf>
    <xf numFmtId="49" fontId="5" fillId="0" borderId="51" xfId="0" applyNumberFormat="1" applyFont="1" applyBorder="1" applyAlignment="1" applyProtection="1">
      <alignment horizontal="center" vertical="center"/>
      <protection locked="0"/>
    </xf>
    <xf numFmtId="49" fontId="5" fillId="0" borderId="62" xfId="0" applyNumberFormat="1" applyFont="1" applyBorder="1" applyAlignment="1" applyProtection="1">
      <alignment horizontal="center" vertical="center"/>
      <protection locked="0"/>
    </xf>
    <xf numFmtId="49" fontId="5" fillId="0" borderId="63" xfId="0" applyNumberFormat="1" applyFont="1" applyBorder="1" applyAlignment="1" applyProtection="1">
      <alignment horizontal="center" vertical="center"/>
      <protection locked="0"/>
    </xf>
    <xf numFmtId="0" fontId="0" fillId="0" borderId="52" xfId="0" applyBorder="1" applyAlignment="1">
      <alignment horizontal="left" vertical="center"/>
    </xf>
    <xf numFmtId="0" fontId="0" fillId="0" borderId="54" xfId="0" applyBorder="1" applyAlignment="1">
      <alignment horizontal="left" vertical="center"/>
    </xf>
    <xf numFmtId="49" fontId="7" fillId="0" borderId="44" xfId="0" applyNumberFormat="1" applyFont="1" applyBorder="1" applyAlignment="1" applyProtection="1">
      <alignment horizontal="left" vertical="center"/>
      <protection locked="0"/>
    </xf>
    <xf numFmtId="0" fontId="0" fillId="0" borderId="45" xfId="0" applyBorder="1" applyAlignment="1">
      <alignment horizontal="left" vertical="center"/>
    </xf>
    <xf numFmtId="0" fontId="0" fillId="0" borderId="73" xfId="0" applyBorder="1" applyAlignment="1">
      <alignment horizontal="left" vertical="center"/>
    </xf>
    <xf numFmtId="49" fontId="7" fillId="0" borderId="84" xfId="0" applyNumberFormat="1" applyFont="1" applyBorder="1" applyAlignment="1" applyProtection="1">
      <alignment horizontal="left" vertical="center" wrapText="1"/>
      <protection locked="0"/>
    </xf>
    <xf numFmtId="49" fontId="7" fillId="0" borderId="90" xfId="0" applyNumberFormat="1" applyFont="1" applyBorder="1" applyAlignment="1" applyProtection="1">
      <alignment horizontal="left" vertical="center" wrapText="1"/>
      <protection locked="0"/>
    </xf>
    <xf numFmtId="49" fontId="7" fillId="0" borderId="31" xfId="0" applyNumberFormat="1" applyFont="1" applyBorder="1" applyAlignment="1" applyProtection="1">
      <alignment horizontal="left" vertical="center" wrapText="1"/>
      <protection locked="0"/>
    </xf>
    <xf numFmtId="49" fontId="7" fillId="0" borderId="55" xfId="0" applyNumberFormat="1" applyFont="1" applyBorder="1" applyAlignment="1" applyProtection="1">
      <alignment horizontal="left" vertical="center" wrapText="1"/>
      <protection locked="0"/>
    </xf>
    <xf numFmtId="49" fontId="7" fillId="0" borderId="84" xfId="0" applyNumberFormat="1" applyFont="1" applyBorder="1" applyAlignment="1" applyProtection="1">
      <alignment horizontal="left" vertical="center"/>
      <protection locked="0"/>
    </xf>
    <xf numFmtId="49" fontId="5" fillId="0" borderId="59" xfId="0" applyNumberFormat="1" applyFont="1" applyBorder="1" applyAlignment="1" applyProtection="1">
      <alignment horizontal="center" vertical="center" wrapText="1"/>
      <protection locked="0"/>
    </xf>
    <xf numFmtId="49" fontId="5" fillId="0" borderId="60" xfId="0" applyNumberFormat="1" applyFont="1" applyBorder="1" applyAlignment="1" applyProtection="1">
      <alignment horizontal="center" vertical="center" wrapText="1"/>
      <protection locked="0"/>
    </xf>
    <xf numFmtId="49" fontId="5" fillId="0" borderId="61" xfId="0" applyNumberFormat="1" applyFont="1" applyBorder="1" applyAlignment="1" applyProtection="1">
      <alignment horizontal="center" vertical="center" wrapText="1"/>
      <protection locked="0"/>
    </xf>
    <xf numFmtId="49" fontId="5" fillId="0" borderId="51" xfId="0" applyNumberFormat="1" applyFont="1" applyBorder="1" applyAlignment="1" applyProtection="1">
      <alignment horizontal="center" vertical="center" wrapText="1"/>
      <protection locked="0"/>
    </xf>
    <xf numFmtId="49" fontId="5" fillId="0" borderId="62" xfId="0" applyNumberFormat="1" applyFont="1" applyBorder="1" applyAlignment="1" applyProtection="1">
      <alignment horizontal="center" vertical="center" wrapText="1"/>
      <protection locked="0"/>
    </xf>
    <xf numFmtId="49" fontId="5" fillId="0" borderId="63" xfId="0" applyNumberFormat="1" applyFont="1" applyBorder="1" applyAlignment="1" applyProtection="1">
      <alignment horizontal="center" vertical="center" wrapText="1"/>
      <protection locked="0"/>
    </xf>
    <xf numFmtId="49" fontId="8" fillId="0" borderId="3" xfId="0" applyNumberFormat="1" applyFont="1" applyBorder="1" applyAlignment="1" applyProtection="1">
      <alignment horizontal="left" vertical="center"/>
      <protection locked="0"/>
    </xf>
    <xf numFmtId="49" fontId="8" fillId="0" borderId="31" xfId="0" applyNumberFormat="1" applyFont="1" applyBorder="1" applyAlignment="1" applyProtection="1">
      <alignment horizontal="left" vertical="center"/>
      <protection locked="0"/>
    </xf>
    <xf numFmtId="49" fontId="8" fillId="0" borderId="1" xfId="0" applyNumberFormat="1" applyFont="1" applyBorder="1" applyAlignment="1" applyProtection="1">
      <alignment horizontal="left" vertical="center"/>
      <protection locked="0"/>
    </xf>
    <xf numFmtId="2" fontId="6" fillId="0" borderId="0" xfId="0" applyNumberFormat="1" applyFont="1" applyAlignment="1" applyProtection="1">
      <alignment horizontal="center" vertical="center" wrapText="1"/>
      <protection locked="0"/>
    </xf>
    <xf numFmtId="0" fontId="0" fillId="0" borderId="0" xfId="0" applyAlignment="1">
      <alignment vertical="center" wrapText="1"/>
    </xf>
    <xf numFmtId="0" fontId="5" fillId="0" borderId="0" xfId="0" applyFont="1" applyAlignment="1" applyProtection="1">
      <alignment horizontal="left" vertical="center"/>
      <protection locked="0"/>
    </xf>
    <xf numFmtId="49" fontId="7" fillId="0" borderId="36" xfId="0" applyNumberFormat="1" applyFont="1" applyBorder="1" applyAlignment="1" applyProtection="1">
      <alignment horizontal="left" vertical="center" wrapText="1"/>
      <protection locked="0"/>
    </xf>
    <xf numFmtId="49" fontId="7" fillId="0" borderId="2" xfId="0" applyNumberFormat="1" applyFont="1" applyBorder="1" applyAlignment="1" applyProtection="1">
      <alignment horizontal="left" vertical="center"/>
      <protection locked="0"/>
    </xf>
    <xf numFmtId="49" fontId="7" fillId="0" borderId="44" xfId="0" applyNumberFormat="1" applyFont="1" applyBorder="1" applyAlignment="1" applyProtection="1">
      <alignment horizontal="left" vertical="center" wrapText="1"/>
      <protection locked="0"/>
    </xf>
    <xf numFmtId="49" fontId="7" fillId="0" borderId="45" xfId="0" applyNumberFormat="1" applyFont="1" applyBorder="1" applyAlignment="1" applyProtection="1">
      <alignment horizontal="left" vertical="center" wrapText="1"/>
      <protection locked="0"/>
    </xf>
    <xf numFmtId="49" fontId="8" fillId="0" borderId="34" xfId="0" applyNumberFormat="1" applyFont="1" applyBorder="1" applyAlignment="1" applyProtection="1">
      <alignment horizontal="left" vertical="center" wrapText="1"/>
      <protection locked="0"/>
    </xf>
    <xf numFmtId="49" fontId="8" fillId="0" borderId="35" xfId="0" applyNumberFormat="1" applyFont="1" applyBorder="1" applyAlignment="1" applyProtection="1">
      <alignment horizontal="left" vertical="center" wrapText="1"/>
      <protection locked="0"/>
    </xf>
    <xf numFmtId="0" fontId="7" fillId="0" borderId="84" xfId="0" applyFont="1" applyBorder="1" applyAlignment="1">
      <alignment horizontal="left" vertical="center"/>
    </xf>
    <xf numFmtId="0" fontId="7" fillId="0" borderId="55" xfId="0" applyFont="1" applyBorder="1" applyAlignment="1">
      <alignment horizontal="left" vertical="center"/>
    </xf>
    <xf numFmtId="4" fontId="5" fillId="0" borderId="25" xfId="0" applyNumberFormat="1" applyFont="1" applyBorder="1" applyAlignment="1" applyProtection="1">
      <alignment horizontal="right" vertical="center"/>
      <protection locked="0"/>
    </xf>
    <xf numFmtId="4" fontId="5" fillId="0" borderId="32" xfId="0" applyNumberFormat="1" applyFont="1" applyBorder="1" applyAlignment="1" applyProtection="1">
      <alignment horizontal="center" vertical="center" wrapText="1"/>
      <protection locked="0"/>
    </xf>
    <xf numFmtId="4" fontId="5" fillId="0" borderId="33" xfId="0" applyNumberFormat="1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>
      <alignment horizontal="left" vertical="center"/>
    </xf>
    <xf numFmtId="4" fontId="5" fillId="0" borderId="19" xfId="0" applyNumberFormat="1" applyFont="1" applyBorder="1" applyAlignment="1" applyProtection="1">
      <alignment horizontal="center" vertical="center"/>
      <protection locked="0"/>
    </xf>
    <xf numFmtId="4" fontId="5" fillId="0" borderId="22" xfId="0" applyNumberFormat="1" applyFont="1" applyBorder="1" applyAlignment="1" applyProtection="1">
      <alignment horizontal="center" vertical="center"/>
      <protection locked="0"/>
    </xf>
    <xf numFmtId="4" fontId="5" fillId="0" borderId="25" xfId="0" applyNumberFormat="1" applyFont="1" applyBorder="1" applyAlignment="1" applyProtection="1">
      <alignment horizontal="center" vertical="center"/>
      <protection locked="0"/>
    </xf>
    <xf numFmtId="0" fontId="5" fillId="0" borderId="38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7" fillId="0" borderId="57" xfId="0" applyFont="1" applyBorder="1" applyAlignment="1">
      <alignment horizontal="left" vertical="center"/>
    </xf>
    <xf numFmtId="0" fontId="7" fillId="0" borderId="58" xfId="0" applyFont="1" applyBorder="1" applyAlignment="1">
      <alignment horizontal="left" vertical="center"/>
    </xf>
    <xf numFmtId="49" fontId="7" fillId="0" borderId="16" xfId="0" applyNumberFormat="1" applyFont="1" applyBorder="1" applyAlignment="1">
      <alignment horizontal="left" vertical="center"/>
    </xf>
    <xf numFmtId="49" fontId="7" fillId="0" borderId="49" xfId="0" applyNumberFormat="1" applyFont="1" applyBorder="1" applyAlignment="1">
      <alignment horizontal="left" vertical="center"/>
    </xf>
    <xf numFmtId="0" fontId="5" fillId="0" borderId="37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7" fillId="0" borderId="49" xfId="0" applyFont="1" applyBorder="1" applyAlignment="1">
      <alignment horizontal="left" vertical="center"/>
    </xf>
    <xf numFmtId="0" fontId="0" fillId="2" borderId="59" xfId="0" applyFill="1" applyBorder="1" applyAlignment="1">
      <alignment horizontal="center" vertical="center" wrapText="1"/>
    </xf>
    <xf numFmtId="0" fontId="0" fillId="2" borderId="60" xfId="0" applyFill="1" applyBorder="1" applyAlignment="1">
      <alignment horizontal="center" vertical="center" wrapText="1"/>
    </xf>
    <xf numFmtId="0" fontId="0" fillId="2" borderId="75" xfId="0" applyFill="1" applyBorder="1" applyAlignment="1">
      <alignment horizontal="center" vertical="center" wrapText="1"/>
    </xf>
    <xf numFmtId="0" fontId="0" fillId="2" borderId="76" xfId="0" applyFill="1" applyBorder="1" applyAlignment="1">
      <alignment horizontal="center" vertical="center" wrapText="1"/>
    </xf>
    <xf numFmtId="0" fontId="0" fillId="2" borderId="77" xfId="0" applyFill="1" applyBorder="1" applyAlignment="1">
      <alignment horizontal="center" vertical="center" wrapText="1"/>
    </xf>
    <xf numFmtId="0" fontId="0" fillId="2" borderId="46" xfId="0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67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77" xfId="0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99FF"/>
      <rgbColor rgb="00CCFFFF"/>
      <rgbColor rgb="00CCFFCC"/>
      <rgbColor rgb="00FFFF99"/>
      <rgbColor rgb="0099CCFF"/>
      <rgbColor rgb="00FF99CC"/>
      <rgbColor rgb="00CC99FF"/>
      <rgbColor rgb="00FFCC99"/>
      <rgbColor rgb="000047FF"/>
      <rgbColor rgb="0033CCCC"/>
      <rgbColor rgb="0099CC00"/>
      <rgbColor rgb="00FFCC00"/>
      <rgbColor rgb="00FF9900"/>
      <rgbColor rgb="00FF3366"/>
      <rgbColor rgb="00666699"/>
      <rgbColor rgb="00969696"/>
      <rgbColor rgb="00003366"/>
      <rgbColor rgb="00339966"/>
      <rgbColor rgb="00003300"/>
      <rgbColor rgb="00333300"/>
      <rgbColor rgb="00DC2300"/>
      <rgbColor rgb="00993366"/>
      <rgbColor rgb="00333399"/>
      <rgbColor rgb="00333333"/>
    </indexed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2.1770778652668417E-2"/>
          <c:y val="2.7777777777777776E-2"/>
        </c:manualLayout>
      </c:layout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0704698237506636E-2"/>
          <c:y val="0.11066068054379734"/>
          <c:w val="0.68027652526340177"/>
          <c:h val="0.84928705069244881"/>
        </c:manualLayout>
      </c:layout>
      <c:pie3DChart>
        <c:varyColors val="1"/>
        <c:ser>
          <c:idx val="0"/>
          <c:order val="0"/>
          <c:tx>
            <c:strRef>
              <c:f>'PLAN PRIHODA I RASHODA'!$B$18:$J$18</c:f>
              <c:strCache>
                <c:ptCount val="1"/>
                <c:pt idx="0">
                  <c:v>PRIHODI OD PRODAJE ROBE I PRUŽANJA USLUGA</c:v>
                </c:pt>
              </c:strCache>
            </c:strRef>
          </c:tx>
          <c:explosion val="26"/>
          <c:dPt>
            <c:idx val="0"/>
            <c:bubble3D val="0"/>
            <c:explosion val="21"/>
            <c:extLst>
              <c:ext xmlns:c16="http://schemas.microsoft.com/office/drawing/2014/chart" uri="{C3380CC4-5D6E-409C-BE32-E72D297353CC}">
                <c16:uniqueId val="{00000000-B9CF-469E-A0B4-68CF0076B88D}"/>
              </c:ext>
            </c:extLst>
          </c:dPt>
          <c:dPt>
            <c:idx val="1"/>
            <c:bubble3D val="0"/>
            <c:explosion val="19"/>
            <c:extLst>
              <c:ext xmlns:c16="http://schemas.microsoft.com/office/drawing/2014/chart" uri="{C3380CC4-5D6E-409C-BE32-E72D297353CC}">
                <c16:uniqueId val="{00000001-B9CF-469E-A0B4-68CF0076B88D}"/>
              </c:ext>
            </c:extLst>
          </c:dPt>
          <c:dPt>
            <c:idx val="2"/>
            <c:bubble3D val="0"/>
            <c:explosion val="19"/>
            <c:extLst>
              <c:ext xmlns:c16="http://schemas.microsoft.com/office/drawing/2014/chart" uri="{C3380CC4-5D6E-409C-BE32-E72D297353CC}">
                <c16:uniqueId val="{00000002-B9CF-469E-A0B4-68CF0076B88D}"/>
              </c:ext>
            </c:extLst>
          </c:dPt>
          <c:dPt>
            <c:idx val="3"/>
            <c:bubble3D val="0"/>
            <c:explosion val="21"/>
            <c:extLst>
              <c:ext xmlns:c16="http://schemas.microsoft.com/office/drawing/2014/chart" uri="{C3380CC4-5D6E-409C-BE32-E72D297353CC}">
                <c16:uniqueId val="{00000003-B9CF-469E-A0B4-68CF0076B88D}"/>
              </c:ext>
            </c:extLst>
          </c:dPt>
          <c:dPt>
            <c:idx val="4"/>
            <c:bubble3D val="0"/>
            <c:explosion val="18"/>
            <c:extLst>
              <c:ext xmlns:c16="http://schemas.microsoft.com/office/drawing/2014/chart" uri="{C3380CC4-5D6E-409C-BE32-E72D297353CC}">
                <c16:uniqueId val="{00000004-B9CF-469E-A0B4-68CF0076B88D}"/>
              </c:ext>
            </c:extLst>
          </c:dPt>
          <c:dPt>
            <c:idx val="5"/>
            <c:bubble3D val="0"/>
            <c:explosion val="17"/>
            <c:extLst>
              <c:ext xmlns:c16="http://schemas.microsoft.com/office/drawing/2014/chart" uri="{C3380CC4-5D6E-409C-BE32-E72D297353CC}">
                <c16:uniqueId val="{00000005-B9CF-469E-A0B4-68CF0076B88D}"/>
              </c:ext>
            </c:extLst>
          </c:dPt>
          <c:cat>
            <c:strRef>
              <c:f>('PLAN PRIHODA I RASHODA'!$D$21:$J$21,'PLAN PRIHODA I RASHODA'!$D$42:$J$42,'PLAN PRIHODA I RASHODA'!$D$52:$J$52,'PLAN PRIHODA I RASHODA'!$D$91,'PLAN PRIHODA I RASHODA'!$D$92,'PLAN PRIHODA I RASHODA'!$D$93)</c:f>
              <c:strCache>
                <c:ptCount val="6"/>
                <c:pt idx="0">
                  <c:v>Lučke pristojbe</c:v>
                </c:pt>
                <c:pt idx="1">
                  <c:v>Lučke naknade</c:v>
                </c:pt>
                <c:pt idx="2">
                  <c:v>Naknade za koncesiju</c:v>
                </c:pt>
                <c:pt idx="3">
                  <c:v>Odgođeni prihodi- donacija iz državnog proračuna RH (MPPI)</c:v>
                </c:pt>
                <c:pt idx="4">
                  <c:v>Odgođeni prihodi- donacija iz proračuna PGŽ županije</c:v>
                </c:pt>
                <c:pt idx="5">
                  <c:v>Odgođeni prihodi- donacija iz proračuna jedinica lokalne samouprava (gradovi, općine)</c:v>
                </c:pt>
              </c:strCache>
            </c:strRef>
          </c:cat>
          <c:val>
            <c:numRef>
              <c:f>('PLAN PRIHODA I RASHODA'!$L$21,'PLAN PRIHODA I RASHODA'!$L$42,'PLAN PRIHODA I RASHODA'!$L$52,'PLAN PRIHODA I RASHODA'!$L$91,'PLAN PRIHODA I RASHODA'!$L$92,'PLAN PRIHODA I RASHODA'!$L$93)</c:f>
              <c:numCache>
                <c:formatCode>#,##0.00</c:formatCode>
                <c:ptCount val="6"/>
                <c:pt idx="0">
                  <c:v>1206800</c:v>
                </c:pt>
                <c:pt idx="1">
                  <c:v>707700</c:v>
                </c:pt>
                <c:pt idx="2">
                  <c:v>94968.68</c:v>
                </c:pt>
                <c:pt idx="3">
                  <c:v>356250</c:v>
                </c:pt>
                <c:pt idx="4">
                  <c:v>1251726.5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9CF-469E-A0B4-68CF0076B8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7093551981216023"/>
          <c:y val="0.15361132095280536"/>
          <c:w val="0.27924879048238632"/>
          <c:h val="0.80244822430722174"/>
        </c:manualLayout>
      </c:layout>
      <c:overlay val="0"/>
      <c:txPr>
        <a:bodyPr/>
        <a:lstStyle/>
        <a:p>
          <a:pPr rtl="0">
            <a:defRPr/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0862968231389285E-2"/>
          <c:y val="0.13784906197070193"/>
          <c:w val="0.67795133716393563"/>
          <c:h val="0.83916243228217158"/>
        </c:manualLayout>
      </c:layout>
      <c:pie3DChart>
        <c:varyColors val="1"/>
        <c:ser>
          <c:idx val="0"/>
          <c:order val="0"/>
          <c:tx>
            <c:strRef>
              <c:f>'PLAN PRIHODA I RASHODA'!$B$101:$J$101</c:f>
              <c:strCache>
                <c:ptCount val="1"/>
                <c:pt idx="0">
                  <c:v>RASHODI POSLOVANJA</c:v>
                </c:pt>
              </c:strCache>
            </c:strRef>
          </c:tx>
          <c:explosion val="15"/>
          <c:cat>
            <c:strRef>
              <c:f>('PLAN PRIHODA I RASHODA'!$C$102:$J$102,'PLAN PRIHODA I RASHODA'!$C$119:$J$119,'PLAN PRIHODA I RASHODA'!$C$196:$J$196,'PLAN PRIHODA I RASHODA'!$C$197:$J$197,'PLAN PRIHODA I RASHODA'!$C$208:$J$208,'PLAN PRIHODA I RASHODA'!$C$216:$J$216,'PLAN PRIHODA I RASHODA'!$C$231:$J$231)</c:f>
              <c:strCache>
                <c:ptCount val="7"/>
                <c:pt idx="0">
                  <c:v>Rashodi za radnike</c:v>
                </c:pt>
                <c:pt idx="1">
                  <c:v>Materijalni rashodi</c:v>
                </c:pt>
                <c:pt idx="2">
                  <c:v>Rashodi amortizacije</c:v>
                </c:pt>
                <c:pt idx="3">
                  <c:v>Financijski rashodi</c:v>
                </c:pt>
                <c:pt idx="4">
                  <c:v>Donacije</c:v>
                </c:pt>
                <c:pt idx="5">
                  <c:v>Ostali rashodi</c:v>
                </c:pt>
                <c:pt idx="6">
                  <c:v>Rashodi za nabavu nefinancijske imovine u pripremi</c:v>
                </c:pt>
              </c:strCache>
            </c:strRef>
          </c:cat>
          <c:val>
            <c:numRef>
              <c:f>('PLAN PRIHODA I RASHODA'!$L$102,'PLAN PRIHODA I RASHODA'!$L$119,'PLAN PRIHODA I RASHODA'!$L$196,'PLAN PRIHODA I RASHODA'!$L$197,'PLAN PRIHODA I RASHODA'!$L$208,'PLAN PRIHODA I RASHODA'!$L$216,'PLAN PRIHODA I RASHODA'!$L$231)</c:f>
              <c:numCache>
                <c:formatCode>#,##0.00</c:formatCode>
                <c:ptCount val="7"/>
                <c:pt idx="0">
                  <c:v>563047.59</c:v>
                </c:pt>
                <c:pt idx="1">
                  <c:v>977218.58000000007</c:v>
                </c:pt>
                <c:pt idx="2">
                  <c:v>351000</c:v>
                </c:pt>
                <c:pt idx="3">
                  <c:v>6800</c:v>
                </c:pt>
                <c:pt idx="4">
                  <c:v>0</c:v>
                </c:pt>
                <c:pt idx="5">
                  <c:v>1000</c:v>
                </c:pt>
                <c:pt idx="6">
                  <c:v>1865852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99-4212-BBDE-F865A082DA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70450420582206741"/>
          <c:y val="5.9356890733485913E-2"/>
          <c:w val="0.28411599332444759"/>
          <c:h val="0.91437053126979817"/>
        </c:manualLayout>
      </c:layout>
      <c:overlay val="0"/>
      <c:txPr>
        <a:bodyPr/>
        <a:lstStyle/>
        <a:p>
          <a:pPr rtl="0">
            <a:defRPr/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161924</xdr:rowOff>
    </xdr:from>
    <xdr:to>
      <xdr:col>11</xdr:col>
      <xdr:colOff>590550</xdr:colOff>
      <xdr:row>31</xdr:row>
      <xdr:rowOff>19050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571499</xdr:colOff>
      <xdr:row>42</xdr:row>
      <xdr:rowOff>9525</xdr:rowOff>
    </xdr:from>
    <xdr:to>
      <xdr:col>11</xdr:col>
      <xdr:colOff>561974</xdr:colOff>
      <xdr:row>65</xdr:row>
      <xdr:rowOff>152400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L293"/>
  <sheetViews>
    <sheetView tabSelected="1" view="pageBreakPreview" zoomScaleNormal="100" zoomScaleSheetLayoutView="100" workbookViewId="0">
      <selection sqref="A1:N2"/>
    </sheetView>
  </sheetViews>
  <sheetFormatPr defaultColWidth="10" defaultRowHeight="15" customHeight="1" x14ac:dyDescent="0.2"/>
  <cols>
    <col min="1" max="1" width="4.5703125" style="132" customWidth="1"/>
    <col min="2" max="2" width="6.85546875" style="133" customWidth="1"/>
    <col min="3" max="3" width="6.85546875" style="134" customWidth="1"/>
    <col min="4" max="4" width="7.140625" style="134" customWidth="1"/>
    <col min="5" max="5" width="8" style="134" customWidth="1"/>
    <col min="6" max="6" width="8.42578125" style="132" customWidth="1"/>
    <col min="7" max="7" width="6.7109375" style="135" customWidth="1"/>
    <col min="8" max="8" width="11.85546875" style="135" customWidth="1"/>
    <col min="9" max="9" width="15.85546875" style="136" customWidth="1"/>
    <col min="10" max="10" width="20.85546875" style="132" customWidth="1"/>
    <col min="11" max="11" width="14.140625" style="132" customWidth="1"/>
    <col min="12" max="12" width="14.140625" style="137" customWidth="1"/>
    <col min="13" max="13" width="11.85546875" style="137" hidden="1" customWidth="1"/>
    <col min="14" max="14" width="12.7109375" style="122" customWidth="1"/>
    <col min="15" max="15" width="11.7109375" style="123" customWidth="1"/>
    <col min="16" max="244" width="10" style="122"/>
    <col min="245" max="16384" width="10" style="124"/>
  </cols>
  <sheetData>
    <row r="1" spans="1:15" ht="15" customHeight="1" x14ac:dyDescent="0.2">
      <c r="A1" s="213" t="s">
        <v>422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</row>
    <row r="2" spans="1:15" ht="15" customHeight="1" x14ac:dyDescent="0.2">
      <c r="A2" s="213"/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</row>
    <row r="3" spans="1:15" ht="14.25" customHeight="1" x14ac:dyDescent="0.2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15" ht="15" customHeight="1" x14ac:dyDescent="0.2">
      <c r="A4" s="308"/>
      <c r="B4" s="309"/>
      <c r="C4" s="309"/>
      <c r="D4" s="309"/>
      <c r="E4" s="309"/>
      <c r="F4" s="309"/>
      <c r="G4" s="309"/>
      <c r="H4" s="309"/>
      <c r="I4" s="309"/>
      <c r="J4" s="309"/>
      <c r="K4" s="309"/>
      <c r="L4" s="309"/>
      <c r="M4" s="309"/>
    </row>
    <row r="5" spans="1:15" ht="15" customHeight="1" x14ac:dyDescent="0.2">
      <c r="A5" s="214" t="s">
        <v>386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</row>
    <row r="6" spans="1:15" ht="15" customHeight="1" x14ac:dyDescent="0.2">
      <c r="A6" s="215" t="s">
        <v>407</v>
      </c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</row>
    <row r="7" spans="1:15" ht="15" customHeight="1" x14ac:dyDescent="0.2">
      <c r="A7" s="55"/>
      <c r="B7" s="15"/>
      <c r="C7" s="15"/>
      <c r="D7" s="15"/>
      <c r="E7" s="15"/>
      <c r="F7" s="55"/>
      <c r="G7" s="55"/>
      <c r="H7" s="55"/>
      <c r="I7" s="55"/>
      <c r="J7" s="55"/>
      <c r="K7" s="59"/>
      <c r="L7" s="59"/>
      <c r="M7" s="59"/>
    </row>
    <row r="8" spans="1:15" ht="15" customHeight="1" x14ac:dyDescent="0.2">
      <c r="A8" s="125"/>
      <c r="B8" s="126"/>
      <c r="C8" s="126"/>
      <c r="D8" s="126"/>
      <c r="E8" s="126"/>
      <c r="F8" s="125"/>
      <c r="G8" s="125"/>
      <c r="H8" s="125"/>
      <c r="I8" s="125"/>
      <c r="J8" s="125"/>
      <c r="K8" s="127"/>
      <c r="L8" s="127"/>
      <c r="M8" s="127"/>
    </row>
    <row r="9" spans="1:15" ht="15" customHeight="1" x14ac:dyDescent="0.2">
      <c r="A9" s="216" t="s">
        <v>376</v>
      </c>
      <c r="B9" s="216"/>
      <c r="C9" s="216"/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</row>
    <row r="10" spans="1:15" ht="33" customHeight="1" x14ac:dyDescent="0.2">
      <c r="A10" s="213" t="s">
        <v>408</v>
      </c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</row>
    <row r="12" spans="1:15" ht="15" customHeight="1" x14ac:dyDescent="0.2">
      <c r="A12" s="216" t="s">
        <v>377</v>
      </c>
      <c r="B12" s="216"/>
      <c r="C12" s="216"/>
      <c r="D12" s="216"/>
      <c r="E12" s="216"/>
      <c r="F12" s="216"/>
      <c r="G12" s="216"/>
      <c r="H12" s="216"/>
      <c r="I12" s="216"/>
      <c r="J12" s="216"/>
      <c r="K12" s="216"/>
      <c r="L12" s="216"/>
      <c r="M12" s="216"/>
      <c r="N12" s="216"/>
    </row>
    <row r="13" spans="1:15" ht="15" customHeight="1" x14ac:dyDescent="0.2">
      <c r="A13" s="6" t="s">
        <v>0</v>
      </c>
      <c r="B13" s="310" t="s">
        <v>1</v>
      </c>
      <c r="C13" s="310"/>
      <c r="D13" s="310"/>
      <c r="E13" s="310"/>
      <c r="F13" s="310"/>
      <c r="G13" s="310"/>
      <c r="H13" s="310"/>
      <c r="I13" s="310"/>
      <c r="J13" s="310"/>
      <c r="K13" s="60"/>
      <c r="L13" s="60"/>
      <c r="M13" s="60"/>
    </row>
    <row r="14" spans="1:15" s="127" customFormat="1" ht="15" customHeight="1" thickBot="1" x14ac:dyDescent="0.25">
      <c r="A14" s="120"/>
      <c r="B14" s="15"/>
      <c r="C14" s="120"/>
      <c r="D14" s="120"/>
      <c r="E14" s="120"/>
      <c r="F14" s="120"/>
      <c r="G14" s="120"/>
      <c r="H14" s="120"/>
      <c r="I14" s="120"/>
      <c r="J14" s="120"/>
      <c r="K14" s="120"/>
      <c r="L14" s="62"/>
      <c r="M14" s="62"/>
      <c r="O14" s="174"/>
    </row>
    <row r="15" spans="1:15" s="127" customFormat="1" ht="15" customHeight="1" x14ac:dyDescent="0.2">
      <c r="A15" s="299" t="s">
        <v>2</v>
      </c>
      <c r="B15" s="300"/>
      <c r="C15" s="300"/>
      <c r="D15" s="300"/>
      <c r="E15" s="300"/>
      <c r="F15" s="300"/>
      <c r="G15" s="300"/>
      <c r="H15" s="300"/>
      <c r="I15" s="300"/>
      <c r="J15" s="301"/>
      <c r="K15" s="209" t="s">
        <v>409</v>
      </c>
      <c r="L15" s="209" t="s">
        <v>410</v>
      </c>
      <c r="M15" s="209" t="s">
        <v>412</v>
      </c>
      <c r="N15" s="209" t="s">
        <v>411</v>
      </c>
      <c r="O15" s="237" t="s">
        <v>387</v>
      </c>
    </row>
    <row r="16" spans="1:15" s="127" customFormat="1" ht="36.75" customHeight="1" x14ac:dyDescent="0.2">
      <c r="A16" s="302"/>
      <c r="B16" s="303"/>
      <c r="C16" s="303"/>
      <c r="D16" s="303"/>
      <c r="E16" s="303"/>
      <c r="F16" s="303"/>
      <c r="G16" s="303"/>
      <c r="H16" s="303"/>
      <c r="I16" s="303"/>
      <c r="J16" s="304"/>
      <c r="K16" s="210"/>
      <c r="L16" s="210"/>
      <c r="M16" s="210"/>
      <c r="N16" s="210"/>
      <c r="O16" s="238"/>
    </row>
    <row r="17" spans="1:246" s="127" customFormat="1" ht="11.25" customHeight="1" x14ac:dyDescent="0.2">
      <c r="A17" s="278" t="s">
        <v>3</v>
      </c>
      <c r="B17" s="279"/>
      <c r="C17" s="279"/>
      <c r="D17" s="279"/>
      <c r="E17" s="279"/>
      <c r="F17" s="279"/>
      <c r="G17" s="279"/>
      <c r="H17" s="279"/>
      <c r="I17" s="279"/>
      <c r="J17" s="279"/>
      <c r="K17" s="185" t="s">
        <v>4</v>
      </c>
      <c r="L17" s="185" t="s">
        <v>5</v>
      </c>
      <c r="M17" s="185"/>
      <c r="N17" s="185" t="s">
        <v>374</v>
      </c>
      <c r="O17" s="172" t="s">
        <v>375</v>
      </c>
    </row>
    <row r="18" spans="1:246" s="122" customFormat="1" ht="15" customHeight="1" x14ac:dyDescent="0.2">
      <c r="A18" s="5" t="s">
        <v>7</v>
      </c>
      <c r="B18" s="315" t="s">
        <v>8</v>
      </c>
      <c r="C18" s="315"/>
      <c r="D18" s="315"/>
      <c r="E18" s="315"/>
      <c r="F18" s="315"/>
      <c r="G18" s="315"/>
      <c r="H18" s="315"/>
      <c r="I18" s="315"/>
      <c r="J18" s="316"/>
      <c r="K18" s="186">
        <v>1906894.77</v>
      </c>
      <c r="L18" s="186">
        <f>L19+L20</f>
        <v>2009468.68</v>
      </c>
      <c r="M18" s="186">
        <f>M19+M20</f>
        <v>1630291.98</v>
      </c>
      <c r="N18" s="186">
        <f>N19+N20</f>
        <v>2410560</v>
      </c>
      <c r="O18" s="160">
        <f t="shared" ref="O18:O39" si="0">IF(L18&gt;0,IF(N18/L18&gt;=100,"&gt;&gt;100",N18/L18*100),"-")</f>
        <v>119.96006825047903</v>
      </c>
    </row>
    <row r="19" spans="1:246" ht="15" customHeight="1" x14ac:dyDescent="0.2">
      <c r="A19" s="7"/>
      <c r="B19" s="16" t="s">
        <v>9</v>
      </c>
      <c r="C19" s="218" t="s">
        <v>10</v>
      </c>
      <c r="D19" s="221"/>
      <c r="E19" s="221"/>
      <c r="F19" s="221"/>
      <c r="G19" s="221"/>
      <c r="H19" s="221"/>
      <c r="I19" s="221"/>
      <c r="J19" s="221"/>
      <c r="K19" s="187">
        <v>0</v>
      </c>
      <c r="L19" s="187">
        <v>0</v>
      </c>
      <c r="M19" s="187">
        <v>0</v>
      </c>
      <c r="N19" s="187">
        <v>0</v>
      </c>
      <c r="O19" s="173" t="str">
        <f t="shared" si="0"/>
        <v>-</v>
      </c>
      <c r="IK19" s="122"/>
      <c r="IL19" s="122"/>
    </row>
    <row r="20" spans="1:246" ht="15" customHeight="1" x14ac:dyDescent="0.2">
      <c r="A20" s="8"/>
      <c r="B20" s="17" t="s">
        <v>11</v>
      </c>
      <c r="C20" s="284" t="s">
        <v>12</v>
      </c>
      <c r="D20" s="280"/>
      <c r="E20" s="280"/>
      <c r="F20" s="280"/>
      <c r="G20" s="280"/>
      <c r="H20" s="280"/>
      <c r="I20" s="280"/>
      <c r="J20" s="281"/>
      <c r="K20" s="188">
        <v>1906894.77</v>
      </c>
      <c r="L20" s="188">
        <f>L21+L42+L52+L56</f>
        <v>2009468.68</v>
      </c>
      <c r="M20" s="188">
        <f>M21+M42+M52+M56</f>
        <v>1630291.98</v>
      </c>
      <c r="N20" s="188">
        <f>N21+N42+N52+N56</f>
        <v>2410560</v>
      </c>
      <c r="O20" s="161">
        <f t="shared" si="0"/>
        <v>119.96006825047903</v>
      </c>
      <c r="IK20" s="122"/>
      <c r="IL20" s="122"/>
    </row>
    <row r="21" spans="1:246" ht="15" customHeight="1" x14ac:dyDescent="0.2">
      <c r="A21" s="8"/>
      <c r="B21" s="18"/>
      <c r="C21" s="2" t="s">
        <v>13</v>
      </c>
      <c r="D21" s="311" t="s">
        <v>14</v>
      </c>
      <c r="E21" s="280"/>
      <c r="F21" s="280"/>
      <c r="G21" s="280"/>
      <c r="H21" s="280"/>
      <c r="I21" s="280"/>
      <c r="J21" s="281"/>
      <c r="K21" s="188">
        <v>1207484.81</v>
      </c>
      <c r="L21" s="188">
        <f>L22+L31+L32</f>
        <v>1206800</v>
      </c>
      <c r="M21" s="188">
        <f>M22+M31+M32</f>
        <v>998906.99</v>
      </c>
      <c r="N21" s="188">
        <f>N22+N31+N32</f>
        <v>1441300</v>
      </c>
      <c r="O21" s="161">
        <f t="shared" si="0"/>
        <v>119.43155452436194</v>
      </c>
      <c r="IK21" s="122"/>
      <c r="IL21" s="122"/>
    </row>
    <row r="22" spans="1:246" ht="15" customHeight="1" x14ac:dyDescent="0.2">
      <c r="A22" s="8"/>
      <c r="B22" s="19"/>
      <c r="C22" s="121"/>
      <c r="D22" s="1" t="s">
        <v>15</v>
      </c>
      <c r="E22" s="280" t="s">
        <v>16</v>
      </c>
      <c r="F22" s="280"/>
      <c r="G22" s="280"/>
      <c r="H22" s="280"/>
      <c r="I22" s="280"/>
      <c r="J22" s="281"/>
      <c r="K22" s="188">
        <v>56964.619999999995</v>
      </c>
      <c r="L22" s="188">
        <f>L23+L30</f>
        <v>59500</v>
      </c>
      <c r="M22" s="188">
        <f>M23+M30</f>
        <v>61629.01</v>
      </c>
      <c r="N22" s="188">
        <f>N23+N30</f>
        <v>80300</v>
      </c>
      <c r="O22" s="161">
        <f t="shared" si="0"/>
        <v>134.95798319327733</v>
      </c>
      <c r="IG22" s="124"/>
      <c r="IH22" s="124"/>
      <c r="II22" s="124"/>
      <c r="IJ22" s="124"/>
    </row>
    <row r="23" spans="1:246" ht="15" customHeight="1" x14ac:dyDescent="0.2">
      <c r="A23" s="8"/>
      <c r="B23" s="19"/>
      <c r="C23" s="117"/>
      <c r="D23" s="117"/>
      <c r="E23" s="1" t="s">
        <v>17</v>
      </c>
      <c r="F23" s="280" t="s">
        <v>18</v>
      </c>
      <c r="G23" s="280"/>
      <c r="H23" s="280"/>
      <c r="I23" s="280"/>
      <c r="J23" s="281"/>
      <c r="K23" s="188">
        <v>49293.78</v>
      </c>
      <c r="L23" s="188">
        <f>L24+L27</f>
        <v>55000</v>
      </c>
      <c r="M23" s="188">
        <f>M24+M27</f>
        <v>56977.82</v>
      </c>
      <c r="N23" s="188">
        <f>N24+N27</f>
        <v>72500</v>
      </c>
      <c r="O23" s="162">
        <f t="shared" si="0"/>
        <v>131.81818181818181</v>
      </c>
      <c r="IG23" s="124"/>
      <c r="IH23" s="124"/>
      <c r="II23" s="124"/>
      <c r="IJ23" s="124"/>
    </row>
    <row r="24" spans="1:246" ht="15" customHeight="1" x14ac:dyDescent="0.2">
      <c r="A24" s="8"/>
      <c r="B24" s="19"/>
      <c r="C24" s="117"/>
      <c r="D24" s="117"/>
      <c r="E24" s="117"/>
      <c r="F24" s="1" t="s">
        <v>19</v>
      </c>
      <c r="G24" s="280" t="s">
        <v>20</v>
      </c>
      <c r="H24" s="280"/>
      <c r="I24" s="280"/>
      <c r="J24" s="281"/>
      <c r="K24" s="188">
        <v>17644.189999999999</v>
      </c>
      <c r="L24" s="188">
        <f t="shared" ref="L24" si="1">L25+L26</f>
        <v>19000</v>
      </c>
      <c r="M24" s="188">
        <f t="shared" ref="M24:N24" si="2">M25+M26</f>
        <v>29953.95</v>
      </c>
      <c r="N24" s="188">
        <f t="shared" si="2"/>
        <v>31000</v>
      </c>
      <c r="O24" s="162">
        <f t="shared" si="0"/>
        <v>163.15789473684211</v>
      </c>
      <c r="IG24" s="124"/>
      <c r="IH24" s="124"/>
      <c r="II24" s="124"/>
      <c r="IJ24" s="124"/>
    </row>
    <row r="25" spans="1:246" ht="15" customHeight="1" x14ac:dyDescent="0.2">
      <c r="A25" s="8"/>
      <c r="B25" s="19"/>
      <c r="C25" s="117"/>
      <c r="D25" s="117"/>
      <c r="E25" s="117"/>
      <c r="F25" s="117"/>
      <c r="G25" s="3" t="s">
        <v>21</v>
      </c>
      <c r="H25" s="280" t="s">
        <v>22</v>
      </c>
      <c r="I25" s="280"/>
      <c r="J25" s="281"/>
      <c r="K25" s="188">
        <v>17644.189999999999</v>
      </c>
      <c r="L25" s="188">
        <v>19000</v>
      </c>
      <c r="M25" s="189">
        <v>28267.8</v>
      </c>
      <c r="N25" s="189">
        <v>29000</v>
      </c>
      <c r="O25" s="173">
        <f t="shared" si="0"/>
        <v>152.63157894736844</v>
      </c>
      <c r="IG25" s="124"/>
      <c r="IH25" s="124"/>
      <c r="II25" s="124"/>
      <c r="IJ25" s="124"/>
    </row>
    <row r="26" spans="1:246" ht="15" customHeight="1" x14ac:dyDescent="0.2">
      <c r="A26" s="8"/>
      <c r="B26" s="19"/>
      <c r="C26" s="117"/>
      <c r="D26" s="117"/>
      <c r="E26" s="117"/>
      <c r="F26" s="117"/>
      <c r="G26" s="3" t="s">
        <v>23</v>
      </c>
      <c r="H26" s="280" t="s">
        <v>24</v>
      </c>
      <c r="I26" s="280"/>
      <c r="J26" s="281"/>
      <c r="K26" s="188">
        <v>0</v>
      </c>
      <c r="L26" s="188">
        <v>0</v>
      </c>
      <c r="M26" s="189">
        <v>1686.15</v>
      </c>
      <c r="N26" s="189">
        <v>2000</v>
      </c>
      <c r="O26" s="161" t="str">
        <f t="shared" si="0"/>
        <v>-</v>
      </c>
      <c r="IG26" s="124"/>
      <c r="IH26" s="124"/>
      <c r="II26" s="124"/>
      <c r="IJ26" s="124"/>
    </row>
    <row r="27" spans="1:246" ht="15" customHeight="1" x14ac:dyDescent="0.2">
      <c r="A27" s="8"/>
      <c r="B27" s="19"/>
      <c r="C27" s="117"/>
      <c r="D27" s="117"/>
      <c r="E27" s="117"/>
      <c r="F27" s="1" t="s">
        <v>25</v>
      </c>
      <c r="G27" s="280" t="s">
        <v>26</v>
      </c>
      <c r="H27" s="280"/>
      <c r="I27" s="280"/>
      <c r="J27" s="281"/>
      <c r="K27" s="188">
        <v>31649.59</v>
      </c>
      <c r="L27" s="188">
        <f t="shared" ref="L27" si="3">L28+L29</f>
        <v>36000</v>
      </c>
      <c r="M27" s="188">
        <f t="shared" ref="M27:N27" si="4">M28+M29</f>
        <v>27023.87</v>
      </c>
      <c r="N27" s="188">
        <f t="shared" si="4"/>
        <v>41500</v>
      </c>
      <c r="O27" s="161">
        <f t="shared" si="0"/>
        <v>115.27777777777777</v>
      </c>
      <c r="IG27" s="124"/>
      <c r="IH27" s="124"/>
      <c r="II27" s="124"/>
      <c r="IJ27" s="124"/>
    </row>
    <row r="28" spans="1:246" ht="15" customHeight="1" x14ac:dyDescent="0.2">
      <c r="A28" s="8"/>
      <c r="B28" s="19"/>
      <c r="C28" s="117"/>
      <c r="D28" s="117"/>
      <c r="E28" s="117"/>
      <c r="F28" s="117"/>
      <c r="G28" s="3" t="s">
        <v>27</v>
      </c>
      <c r="H28" s="280" t="s">
        <v>28</v>
      </c>
      <c r="I28" s="280"/>
      <c r="J28" s="281"/>
      <c r="K28" s="188">
        <v>31649.59</v>
      </c>
      <c r="L28" s="188">
        <v>36000</v>
      </c>
      <c r="M28" s="188">
        <v>27023.87</v>
      </c>
      <c r="N28" s="189">
        <v>41500</v>
      </c>
      <c r="O28" s="162">
        <f t="shared" si="0"/>
        <v>115.27777777777777</v>
      </c>
      <c r="IG28" s="124"/>
      <c r="IH28" s="124"/>
      <c r="II28" s="124"/>
      <c r="IJ28" s="124"/>
    </row>
    <row r="29" spans="1:246" ht="15" customHeight="1" x14ac:dyDescent="0.2">
      <c r="A29" s="8"/>
      <c r="B29" s="19"/>
      <c r="C29" s="117"/>
      <c r="D29" s="117"/>
      <c r="E29" s="117"/>
      <c r="F29" s="117"/>
      <c r="G29" s="3" t="s">
        <v>29</v>
      </c>
      <c r="H29" s="280" t="s">
        <v>30</v>
      </c>
      <c r="I29" s="280"/>
      <c r="J29" s="281"/>
      <c r="K29" s="188">
        <v>0</v>
      </c>
      <c r="L29" s="188">
        <v>0</v>
      </c>
      <c r="M29" s="188">
        <v>0</v>
      </c>
      <c r="N29" s="188">
        <v>0</v>
      </c>
      <c r="O29" s="173" t="str">
        <f t="shared" si="0"/>
        <v>-</v>
      </c>
      <c r="IG29" s="124"/>
      <c r="IH29" s="124"/>
      <c r="II29" s="124"/>
      <c r="IJ29" s="124"/>
    </row>
    <row r="30" spans="1:246" ht="15" customHeight="1" x14ac:dyDescent="0.2">
      <c r="A30" s="8"/>
      <c r="B30" s="19"/>
      <c r="C30" s="117"/>
      <c r="D30" s="117"/>
      <c r="E30" s="1" t="s">
        <v>31</v>
      </c>
      <c r="F30" s="280" t="s">
        <v>32</v>
      </c>
      <c r="G30" s="280"/>
      <c r="H30" s="280"/>
      <c r="I30" s="280"/>
      <c r="J30" s="281"/>
      <c r="K30" s="188">
        <v>7670.84</v>
      </c>
      <c r="L30" s="188">
        <v>4500</v>
      </c>
      <c r="M30" s="188">
        <v>4651.1899999999996</v>
      </c>
      <c r="N30" s="188">
        <v>7800</v>
      </c>
      <c r="O30" s="162">
        <f t="shared" si="0"/>
        <v>173.33333333333334</v>
      </c>
      <c r="IG30" s="124"/>
      <c r="IH30" s="124"/>
      <c r="II30" s="124"/>
      <c r="IJ30" s="124"/>
    </row>
    <row r="31" spans="1:246" ht="15" customHeight="1" x14ac:dyDescent="0.2">
      <c r="A31" s="78"/>
      <c r="B31" s="175"/>
      <c r="C31" s="119"/>
      <c r="D31" s="80" t="s">
        <v>33</v>
      </c>
      <c r="E31" s="284" t="s">
        <v>34</v>
      </c>
      <c r="F31" s="284"/>
      <c r="G31" s="284"/>
      <c r="H31" s="284"/>
      <c r="I31" s="284"/>
      <c r="J31" s="285"/>
      <c r="K31" s="190">
        <v>66784.59</v>
      </c>
      <c r="L31" s="190">
        <v>38000</v>
      </c>
      <c r="M31" s="190">
        <v>32503.55</v>
      </c>
      <c r="N31" s="190">
        <v>140000</v>
      </c>
      <c r="O31" s="173">
        <f t="shared" si="0"/>
        <v>368.42105263157896</v>
      </c>
      <c r="IG31" s="124"/>
      <c r="IH31" s="124"/>
      <c r="II31" s="124"/>
      <c r="IJ31" s="124"/>
    </row>
    <row r="32" spans="1:246" ht="15" customHeight="1" x14ac:dyDescent="0.2">
      <c r="A32" s="78"/>
      <c r="B32" s="79"/>
      <c r="C32" s="179"/>
      <c r="D32" s="80" t="s">
        <v>35</v>
      </c>
      <c r="E32" s="284" t="s">
        <v>36</v>
      </c>
      <c r="F32" s="284"/>
      <c r="G32" s="284"/>
      <c r="H32" s="284"/>
      <c r="I32" s="284"/>
      <c r="J32" s="295"/>
      <c r="K32" s="190">
        <v>1083735.6000000001</v>
      </c>
      <c r="L32" s="190">
        <f>L33+L37+L38+L39</f>
        <v>1109300</v>
      </c>
      <c r="M32" s="190">
        <f>M33+M37+M38+M39</f>
        <v>904774.43</v>
      </c>
      <c r="N32" s="190">
        <f>N33+N37+N38+N39</f>
        <v>1221000</v>
      </c>
      <c r="O32" s="161">
        <f t="shared" si="0"/>
        <v>110.06941314342377</v>
      </c>
      <c r="IG32" s="124"/>
      <c r="IH32" s="124"/>
      <c r="II32" s="124"/>
      <c r="IJ32" s="124"/>
    </row>
    <row r="33" spans="1:244" ht="15" customHeight="1" x14ac:dyDescent="0.2">
      <c r="A33" s="8"/>
      <c r="B33" s="19"/>
      <c r="C33" s="117"/>
      <c r="D33" s="158"/>
      <c r="E33" s="1" t="s">
        <v>37</v>
      </c>
      <c r="F33" s="281" t="s">
        <v>38</v>
      </c>
      <c r="G33" s="296"/>
      <c r="H33" s="296"/>
      <c r="I33" s="296"/>
      <c r="J33" s="297"/>
      <c r="K33" s="188">
        <v>68259.25</v>
      </c>
      <c r="L33" s="188">
        <f>L34+L35+L36</f>
        <v>70000</v>
      </c>
      <c r="M33" s="188">
        <f>M34+M35+M36</f>
        <v>41701.129999999997</v>
      </c>
      <c r="N33" s="188">
        <f>N34+N35+N36</f>
        <v>70000</v>
      </c>
      <c r="O33" s="162">
        <f t="shared" si="0"/>
        <v>100</v>
      </c>
      <c r="IG33" s="124"/>
      <c r="IH33" s="124"/>
      <c r="II33" s="124"/>
      <c r="IJ33" s="124"/>
    </row>
    <row r="34" spans="1:244" ht="15" customHeight="1" x14ac:dyDescent="0.2">
      <c r="A34" s="178"/>
      <c r="B34" s="181"/>
      <c r="C34" s="121"/>
      <c r="D34" s="117"/>
      <c r="E34" s="156"/>
      <c r="F34" s="157" t="s">
        <v>39</v>
      </c>
      <c r="G34" s="282" t="s">
        <v>40</v>
      </c>
      <c r="H34" s="282"/>
      <c r="I34" s="282"/>
      <c r="J34" s="283"/>
      <c r="K34" s="187">
        <v>0</v>
      </c>
      <c r="L34" s="187">
        <v>0</v>
      </c>
      <c r="M34" s="187">
        <v>0</v>
      </c>
      <c r="N34" s="187">
        <v>0</v>
      </c>
      <c r="O34" s="162" t="str">
        <f t="shared" si="0"/>
        <v>-</v>
      </c>
      <c r="IG34" s="124"/>
      <c r="IH34" s="124"/>
      <c r="II34" s="124"/>
      <c r="IJ34" s="124"/>
    </row>
    <row r="35" spans="1:244" ht="15" customHeight="1" x14ac:dyDescent="0.2">
      <c r="A35" s="40"/>
      <c r="B35" s="43"/>
      <c r="C35" s="118"/>
      <c r="D35" s="118"/>
      <c r="E35" s="146"/>
      <c r="F35" s="157" t="s">
        <v>41</v>
      </c>
      <c r="G35" s="282" t="s">
        <v>42</v>
      </c>
      <c r="H35" s="282"/>
      <c r="I35" s="282"/>
      <c r="J35" s="283"/>
      <c r="K35" s="187">
        <v>0</v>
      </c>
      <c r="L35" s="187">
        <v>0</v>
      </c>
      <c r="M35" s="187">
        <v>0</v>
      </c>
      <c r="N35" s="187">
        <v>0</v>
      </c>
      <c r="O35" s="162" t="str">
        <f t="shared" si="0"/>
        <v>-</v>
      </c>
      <c r="IG35" s="124"/>
      <c r="IH35" s="124"/>
      <c r="II35" s="124"/>
      <c r="IJ35" s="124"/>
    </row>
    <row r="36" spans="1:244" ht="15" customHeight="1" x14ac:dyDescent="0.2">
      <c r="A36" s="9"/>
      <c r="B36" s="116"/>
      <c r="C36" s="114"/>
      <c r="D36" s="114"/>
      <c r="E36" s="180"/>
      <c r="F36" s="1" t="s">
        <v>43</v>
      </c>
      <c r="G36" s="280" t="s">
        <v>44</v>
      </c>
      <c r="H36" s="280"/>
      <c r="I36" s="280"/>
      <c r="J36" s="294"/>
      <c r="K36" s="188">
        <v>68259.25</v>
      </c>
      <c r="L36" s="188">
        <v>70000</v>
      </c>
      <c r="M36" s="188">
        <v>41701.129999999997</v>
      </c>
      <c r="N36" s="188">
        <v>70000</v>
      </c>
      <c r="O36" s="173">
        <f t="shared" si="0"/>
        <v>100</v>
      </c>
      <c r="IG36" s="124"/>
      <c r="IH36" s="124"/>
      <c r="II36" s="124"/>
      <c r="IJ36" s="124"/>
    </row>
    <row r="37" spans="1:244" ht="15" customHeight="1" x14ac:dyDescent="0.2">
      <c r="A37" s="9"/>
      <c r="B37" s="116"/>
      <c r="C37" s="114"/>
      <c r="D37" s="114"/>
      <c r="E37" s="159" t="s">
        <v>45</v>
      </c>
      <c r="F37" s="280" t="s">
        <v>46</v>
      </c>
      <c r="G37" s="280"/>
      <c r="H37" s="280"/>
      <c r="I37" s="280"/>
      <c r="J37" s="294"/>
      <c r="K37" s="191">
        <v>1013376.35</v>
      </c>
      <c r="L37" s="188">
        <v>1038000</v>
      </c>
      <c r="M37" s="189">
        <v>860023.3</v>
      </c>
      <c r="N37" s="188">
        <v>1145000</v>
      </c>
      <c r="O37" s="161">
        <f t="shared" si="0"/>
        <v>110.30828516377649</v>
      </c>
      <c r="IG37" s="124"/>
      <c r="IH37" s="124"/>
      <c r="II37" s="124"/>
      <c r="IJ37" s="124"/>
    </row>
    <row r="38" spans="1:244" ht="15" customHeight="1" x14ac:dyDescent="0.2">
      <c r="A38" s="9"/>
      <c r="B38" s="176"/>
      <c r="C38" s="114"/>
      <c r="D38" s="114"/>
      <c r="E38" s="1" t="s">
        <v>47</v>
      </c>
      <c r="F38" s="280" t="s">
        <v>48</v>
      </c>
      <c r="G38" s="280"/>
      <c r="H38" s="280"/>
      <c r="I38" s="280"/>
      <c r="J38" s="281"/>
      <c r="K38" s="188">
        <v>2100</v>
      </c>
      <c r="L38" s="188">
        <v>1300</v>
      </c>
      <c r="M38" s="188">
        <v>3050</v>
      </c>
      <c r="N38" s="188">
        <v>6000</v>
      </c>
      <c r="O38" s="162">
        <f t="shared" si="0"/>
        <v>461.53846153846149</v>
      </c>
      <c r="IG38" s="124"/>
      <c r="IH38" s="124"/>
      <c r="II38" s="124"/>
      <c r="IJ38" s="124"/>
    </row>
    <row r="39" spans="1:244" ht="15" customHeight="1" thickBot="1" x14ac:dyDescent="0.25">
      <c r="A39" s="75"/>
      <c r="B39" s="177"/>
      <c r="C39" s="76"/>
      <c r="D39" s="77"/>
      <c r="E39" s="57" t="s">
        <v>49</v>
      </c>
      <c r="F39" s="313" t="s">
        <v>50</v>
      </c>
      <c r="G39" s="314"/>
      <c r="H39" s="314"/>
      <c r="I39" s="314"/>
      <c r="J39" s="314"/>
      <c r="K39" s="192">
        <v>0</v>
      </c>
      <c r="L39" s="192">
        <v>0</v>
      </c>
      <c r="M39" s="192">
        <v>0</v>
      </c>
      <c r="N39" s="192">
        <v>0</v>
      </c>
      <c r="O39" s="167" t="str">
        <f t="shared" si="0"/>
        <v>-</v>
      </c>
      <c r="IG39" s="124"/>
      <c r="IH39" s="124"/>
      <c r="II39" s="124"/>
      <c r="IJ39" s="124"/>
    </row>
    <row r="40" spans="1:244" ht="15" customHeight="1" x14ac:dyDescent="0.2">
      <c r="A40" s="299" t="s">
        <v>2</v>
      </c>
      <c r="B40" s="300"/>
      <c r="C40" s="300"/>
      <c r="D40" s="300"/>
      <c r="E40" s="300"/>
      <c r="F40" s="300"/>
      <c r="G40" s="300"/>
      <c r="H40" s="300"/>
      <c r="I40" s="300"/>
      <c r="J40" s="301"/>
      <c r="K40" s="209" t="s">
        <v>409</v>
      </c>
      <c r="L40" s="209" t="s">
        <v>410</v>
      </c>
      <c r="M40" s="209" t="s">
        <v>412</v>
      </c>
      <c r="N40" s="209" t="s">
        <v>411</v>
      </c>
      <c r="O40" s="237" t="s">
        <v>387</v>
      </c>
      <c r="IG40" s="124"/>
      <c r="IH40" s="124"/>
      <c r="II40" s="124"/>
      <c r="IJ40" s="124"/>
    </row>
    <row r="41" spans="1:244" ht="27" customHeight="1" x14ac:dyDescent="0.2">
      <c r="A41" s="302"/>
      <c r="B41" s="303"/>
      <c r="C41" s="303"/>
      <c r="D41" s="303"/>
      <c r="E41" s="303"/>
      <c r="F41" s="303"/>
      <c r="G41" s="303"/>
      <c r="H41" s="303"/>
      <c r="I41" s="303"/>
      <c r="J41" s="304"/>
      <c r="K41" s="210"/>
      <c r="L41" s="210"/>
      <c r="M41" s="210"/>
      <c r="N41" s="210"/>
      <c r="O41" s="238"/>
      <c r="IG41" s="124"/>
      <c r="IH41" s="124"/>
      <c r="II41" s="124"/>
      <c r="IJ41" s="124"/>
    </row>
    <row r="42" spans="1:244" ht="15" customHeight="1" x14ac:dyDescent="0.2">
      <c r="A42" s="40"/>
      <c r="B42" s="43"/>
      <c r="C42" s="54" t="s">
        <v>51</v>
      </c>
      <c r="D42" s="312" t="s">
        <v>52</v>
      </c>
      <c r="E42" s="312"/>
      <c r="F42" s="312"/>
      <c r="G42" s="312"/>
      <c r="H42" s="312"/>
      <c r="I42" s="312"/>
      <c r="J42" s="226"/>
      <c r="K42" s="187">
        <v>584694.51</v>
      </c>
      <c r="L42" s="187">
        <f t="shared" ref="L42" si="5">SUM(L43:L51)</f>
        <v>707700</v>
      </c>
      <c r="M42" s="187">
        <f t="shared" ref="M42:N42" si="6">SUM(M43:M51)</f>
        <v>510959.33</v>
      </c>
      <c r="N42" s="187">
        <f t="shared" si="6"/>
        <v>843260</v>
      </c>
      <c r="O42" s="49">
        <f t="shared" ref="O42:O72" si="7">IF(L42&gt;0,IF(N42/L42&gt;=100,"&gt;&gt;100",N42/L42*100),"-")</f>
        <v>119.15500918468278</v>
      </c>
      <c r="IG42" s="124"/>
      <c r="IH42" s="124"/>
      <c r="II42" s="124"/>
      <c r="IJ42" s="124"/>
    </row>
    <row r="43" spans="1:244" ht="15" customHeight="1" x14ac:dyDescent="0.2">
      <c r="A43" s="9"/>
      <c r="B43" s="116"/>
      <c r="C43" s="114"/>
      <c r="D43" s="2" t="s">
        <v>53</v>
      </c>
      <c r="E43" s="236" t="s">
        <v>54</v>
      </c>
      <c r="F43" s="236"/>
      <c r="G43" s="236"/>
      <c r="H43" s="236"/>
      <c r="I43" s="236"/>
      <c r="J43" s="224"/>
      <c r="K43" s="188">
        <v>21.65</v>
      </c>
      <c r="L43" s="188">
        <v>50</v>
      </c>
      <c r="M43" s="189">
        <v>18.079999999999998</v>
      </c>
      <c r="N43" s="188">
        <v>60</v>
      </c>
      <c r="O43" s="49">
        <f t="shared" si="7"/>
        <v>120</v>
      </c>
      <c r="IG43" s="124"/>
      <c r="IH43" s="124"/>
      <c r="II43" s="124"/>
      <c r="IJ43" s="124"/>
    </row>
    <row r="44" spans="1:244" ht="15" customHeight="1" x14ac:dyDescent="0.2">
      <c r="A44" s="9"/>
      <c r="B44" s="116"/>
      <c r="C44" s="114"/>
      <c r="D44" s="2" t="s">
        <v>55</v>
      </c>
      <c r="E44" s="236" t="s">
        <v>56</v>
      </c>
      <c r="F44" s="236"/>
      <c r="G44" s="236"/>
      <c r="H44" s="236"/>
      <c r="I44" s="236"/>
      <c r="J44" s="224"/>
      <c r="K44" s="188">
        <v>300955.28000000003</v>
      </c>
      <c r="L44" s="188">
        <v>338000</v>
      </c>
      <c r="M44" s="188">
        <v>235248.56</v>
      </c>
      <c r="N44" s="188">
        <v>370000</v>
      </c>
      <c r="O44" s="49">
        <f t="shared" si="7"/>
        <v>109.46745562130178</v>
      </c>
      <c r="IG44" s="124"/>
      <c r="IH44" s="124"/>
      <c r="II44" s="124"/>
      <c r="IJ44" s="124"/>
    </row>
    <row r="45" spans="1:244" ht="15" customHeight="1" x14ac:dyDescent="0.2">
      <c r="A45" s="9"/>
      <c r="B45" s="116"/>
      <c r="C45" s="114"/>
      <c r="D45" s="2" t="s">
        <v>57</v>
      </c>
      <c r="E45" s="236" t="s">
        <v>58</v>
      </c>
      <c r="F45" s="236"/>
      <c r="G45" s="236"/>
      <c r="H45" s="236"/>
      <c r="I45" s="236"/>
      <c r="J45" s="224"/>
      <c r="K45" s="188">
        <v>0</v>
      </c>
      <c r="L45" s="188">
        <v>0</v>
      </c>
      <c r="M45" s="188">
        <v>0</v>
      </c>
      <c r="N45" s="188">
        <v>0</v>
      </c>
      <c r="O45" s="49" t="str">
        <f t="shared" si="7"/>
        <v>-</v>
      </c>
      <c r="IG45" s="124"/>
      <c r="IH45" s="124"/>
      <c r="II45" s="124"/>
      <c r="IJ45" s="124"/>
    </row>
    <row r="46" spans="1:244" ht="15" customHeight="1" x14ac:dyDescent="0.2">
      <c r="A46" s="9"/>
      <c r="B46" s="116"/>
      <c r="C46" s="114"/>
      <c r="D46" s="2" t="s">
        <v>59</v>
      </c>
      <c r="E46" s="236" t="s">
        <v>60</v>
      </c>
      <c r="F46" s="236"/>
      <c r="G46" s="236"/>
      <c r="H46" s="236"/>
      <c r="I46" s="236"/>
      <c r="J46" s="224"/>
      <c r="K46" s="188">
        <v>53404.88</v>
      </c>
      <c r="L46" s="188">
        <v>81500</v>
      </c>
      <c r="M46" s="188">
        <v>43207.37</v>
      </c>
      <c r="N46" s="188">
        <v>81500</v>
      </c>
      <c r="O46" s="49">
        <f t="shared" si="7"/>
        <v>100</v>
      </c>
      <c r="IG46" s="124"/>
      <c r="IH46" s="124"/>
      <c r="II46" s="124"/>
      <c r="IJ46" s="124"/>
    </row>
    <row r="47" spans="1:244" ht="15" customHeight="1" x14ac:dyDescent="0.2">
      <c r="A47" s="9"/>
      <c r="B47" s="116"/>
      <c r="C47" s="114"/>
      <c r="D47" s="2" t="s">
        <v>61</v>
      </c>
      <c r="E47" s="236" t="s">
        <v>62</v>
      </c>
      <c r="F47" s="236"/>
      <c r="G47" s="236"/>
      <c r="H47" s="236"/>
      <c r="I47" s="236"/>
      <c r="J47" s="224"/>
      <c r="K47" s="188">
        <v>66942.210000000006</v>
      </c>
      <c r="L47" s="188">
        <v>98600</v>
      </c>
      <c r="M47" s="188">
        <v>59480.07</v>
      </c>
      <c r="N47" s="188">
        <v>111700</v>
      </c>
      <c r="O47" s="49">
        <f t="shared" si="7"/>
        <v>113.28600405679514</v>
      </c>
      <c r="IG47" s="124"/>
      <c r="IH47" s="124"/>
      <c r="II47" s="124"/>
      <c r="IJ47" s="124"/>
    </row>
    <row r="48" spans="1:244" ht="15" customHeight="1" x14ac:dyDescent="0.2">
      <c r="A48" s="9"/>
      <c r="B48" s="116"/>
      <c r="C48" s="114"/>
      <c r="D48" s="2" t="s">
        <v>63</v>
      </c>
      <c r="E48" s="236" t="s">
        <v>64</v>
      </c>
      <c r="F48" s="236"/>
      <c r="G48" s="236"/>
      <c r="H48" s="236"/>
      <c r="I48" s="236"/>
      <c r="J48" s="224"/>
      <c r="K48" s="188">
        <v>156995.29</v>
      </c>
      <c r="L48" s="188">
        <v>180550</v>
      </c>
      <c r="M48" s="188">
        <v>143145.25</v>
      </c>
      <c r="N48" s="188">
        <v>230000</v>
      </c>
      <c r="O48" s="49">
        <f t="shared" si="7"/>
        <v>127.38853503184713</v>
      </c>
      <c r="IG48" s="124"/>
      <c r="IH48" s="124"/>
      <c r="II48" s="124"/>
      <c r="IJ48" s="124"/>
    </row>
    <row r="49" spans="1:244" ht="15" customHeight="1" x14ac:dyDescent="0.2">
      <c r="A49" s="9"/>
      <c r="B49" s="116"/>
      <c r="C49" s="114"/>
      <c r="D49" s="2" t="s">
        <v>65</v>
      </c>
      <c r="E49" s="236" t="s">
        <v>66</v>
      </c>
      <c r="F49" s="236"/>
      <c r="G49" s="236"/>
      <c r="H49" s="236"/>
      <c r="I49" s="236"/>
      <c r="J49" s="224"/>
      <c r="K49" s="188">
        <v>6375.2</v>
      </c>
      <c r="L49" s="188">
        <v>9000</v>
      </c>
      <c r="M49" s="188">
        <v>29860</v>
      </c>
      <c r="N49" s="188">
        <v>50000</v>
      </c>
      <c r="O49" s="49">
        <f t="shared" si="7"/>
        <v>555.55555555555554</v>
      </c>
      <c r="IG49" s="124"/>
      <c r="IH49" s="124"/>
      <c r="II49" s="124"/>
      <c r="IJ49" s="124"/>
    </row>
    <row r="50" spans="1:244" ht="15" customHeight="1" x14ac:dyDescent="0.2">
      <c r="A50" s="40"/>
      <c r="B50" s="43"/>
      <c r="C50" s="115"/>
      <c r="D50" s="42" t="s">
        <v>67</v>
      </c>
      <c r="E50" s="227" t="s">
        <v>68</v>
      </c>
      <c r="F50" s="289"/>
      <c r="G50" s="289"/>
      <c r="H50" s="289"/>
      <c r="I50" s="289"/>
      <c r="J50" s="290"/>
      <c r="K50" s="187">
        <v>0</v>
      </c>
      <c r="L50" s="187">
        <v>0</v>
      </c>
      <c r="M50" s="187">
        <v>0</v>
      </c>
      <c r="N50" s="187">
        <v>0</v>
      </c>
      <c r="O50" s="49" t="str">
        <f t="shared" si="7"/>
        <v>-</v>
      </c>
      <c r="IG50" s="124"/>
      <c r="IH50" s="124"/>
      <c r="II50" s="124"/>
      <c r="IJ50" s="124"/>
    </row>
    <row r="51" spans="1:244" ht="15" customHeight="1" x14ac:dyDescent="0.2">
      <c r="A51" s="40"/>
      <c r="B51" s="43"/>
      <c r="C51" s="115"/>
      <c r="D51" s="42" t="s">
        <v>69</v>
      </c>
      <c r="E51" s="227" t="s">
        <v>70</v>
      </c>
      <c r="F51" s="289"/>
      <c r="G51" s="289"/>
      <c r="H51" s="289"/>
      <c r="I51" s="289"/>
      <c r="J51" s="290"/>
      <c r="K51" s="187">
        <v>0</v>
      </c>
      <c r="L51" s="187">
        <v>0</v>
      </c>
      <c r="M51" s="187">
        <v>0</v>
      </c>
      <c r="N51" s="187">
        <v>0</v>
      </c>
      <c r="O51" s="49" t="str">
        <f t="shared" si="7"/>
        <v>-</v>
      </c>
      <c r="IG51" s="124"/>
      <c r="IH51" s="124"/>
      <c r="II51" s="124"/>
      <c r="IJ51" s="124"/>
    </row>
    <row r="52" spans="1:244" ht="15" customHeight="1" x14ac:dyDescent="0.2">
      <c r="A52" s="40"/>
      <c r="B52" s="41"/>
      <c r="C52" s="42" t="s">
        <v>71</v>
      </c>
      <c r="D52" s="226" t="s">
        <v>394</v>
      </c>
      <c r="E52" s="227"/>
      <c r="F52" s="227"/>
      <c r="G52" s="227"/>
      <c r="H52" s="227"/>
      <c r="I52" s="227"/>
      <c r="J52" s="227"/>
      <c r="K52" s="187">
        <v>114704.25</v>
      </c>
      <c r="L52" s="187">
        <f>L53</f>
        <v>94968.68</v>
      </c>
      <c r="M52" s="187">
        <f>M53</f>
        <v>95693.66</v>
      </c>
      <c r="N52" s="187">
        <f>N53</f>
        <v>96000</v>
      </c>
      <c r="O52" s="49">
        <f t="shared" si="7"/>
        <v>101.08595802321356</v>
      </c>
      <c r="IG52" s="124"/>
      <c r="IH52" s="124"/>
      <c r="II52" s="124"/>
      <c r="IJ52" s="124"/>
    </row>
    <row r="53" spans="1:244" ht="15" customHeight="1" x14ac:dyDescent="0.2">
      <c r="A53" s="9"/>
      <c r="B53" s="116"/>
      <c r="C53" s="2"/>
      <c r="D53" s="4" t="s">
        <v>72</v>
      </c>
      <c r="E53" s="224" t="s">
        <v>403</v>
      </c>
      <c r="F53" s="225"/>
      <c r="G53" s="225"/>
      <c r="H53" s="225"/>
      <c r="I53" s="225"/>
      <c r="J53" s="225"/>
      <c r="K53" s="188">
        <v>114704.25</v>
      </c>
      <c r="L53" s="188">
        <f t="shared" ref="L53" si="8">L54+L55</f>
        <v>94968.68</v>
      </c>
      <c r="M53" s="188">
        <f>M54+M55</f>
        <v>95693.66</v>
      </c>
      <c r="N53" s="188">
        <f t="shared" ref="N53" si="9">N54+N55</f>
        <v>96000</v>
      </c>
      <c r="O53" s="49">
        <f t="shared" si="7"/>
        <v>101.08595802321356</v>
      </c>
      <c r="IG53" s="124"/>
      <c r="IH53" s="124"/>
      <c r="II53" s="124"/>
      <c r="IJ53" s="124"/>
    </row>
    <row r="54" spans="1:244" ht="15" customHeight="1" x14ac:dyDescent="0.2">
      <c r="A54" s="9"/>
      <c r="B54" s="116"/>
      <c r="C54" s="2"/>
      <c r="D54" s="4"/>
      <c r="E54" s="4" t="s">
        <v>73</v>
      </c>
      <c r="F54" s="225" t="s">
        <v>391</v>
      </c>
      <c r="G54" s="225"/>
      <c r="H54" s="225"/>
      <c r="I54" s="225"/>
      <c r="J54" s="225"/>
      <c r="K54" s="188">
        <v>82043.77</v>
      </c>
      <c r="L54" s="188">
        <v>61447.92</v>
      </c>
      <c r="M54" s="188">
        <v>64714.76</v>
      </c>
      <c r="N54" s="188">
        <v>65000</v>
      </c>
      <c r="O54" s="49">
        <f t="shared" si="7"/>
        <v>105.78063504834662</v>
      </c>
      <c r="IG54" s="124"/>
      <c r="IH54" s="124"/>
      <c r="II54" s="124"/>
      <c r="IJ54" s="124"/>
    </row>
    <row r="55" spans="1:244" ht="15" customHeight="1" x14ac:dyDescent="0.2">
      <c r="A55" s="9"/>
      <c r="B55" s="116"/>
      <c r="C55" s="2"/>
      <c r="D55" s="4"/>
      <c r="E55" s="4" t="s">
        <v>74</v>
      </c>
      <c r="F55" s="225" t="s">
        <v>395</v>
      </c>
      <c r="G55" s="225"/>
      <c r="H55" s="225"/>
      <c r="I55" s="225"/>
      <c r="J55" s="225"/>
      <c r="K55" s="188">
        <v>32660.48</v>
      </c>
      <c r="L55" s="188">
        <v>33520.76</v>
      </c>
      <c r="M55" s="188">
        <v>30978.9</v>
      </c>
      <c r="N55" s="188">
        <v>31000</v>
      </c>
      <c r="O55" s="49">
        <f t="shared" si="7"/>
        <v>92.480003436676256</v>
      </c>
      <c r="IG55" s="124"/>
      <c r="IH55" s="124"/>
      <c r="II55" s="124"/>
      <c r="IJ55" s="124"/>
    </row>
    <row r="56" spans="1:244" ht="15" customHeight="1" x14ac:dyDescent="0.2">
      <c r="A56" s="9"/>
      <c r="B56" s="20"/>
      <c r="C56" s="4" t="s">
        <v>75</v>
      </c>
      <c r="D56" s="224" t="s">
        <v>415</v>
      </c>
      <c r="E56" s="225"/>
      <c r="F56" s="225"/>
      <c r="G56" s="225"/>
      <c r="H56" s="225"/>
      <c r="I56" s="225"/>
      <c r="J56" s="225"/>
      <c r="K56" s="188">
        <v>11.2</v>
      </c>
      <c r="L56" s="188">
        <v>0</v>
      </c>
      <c r="M56" s="188">
        <v>24732</v>
      </c>
      <c r="N56" s="188">
        <v>30000</v>
      </c>
      <c r="O56" s="49" t="str">
        <f t="shared" si="7"/>
        <v>-</v>
      </c>
      <c r="IG56" s="124"/>
      <c r="IH56" s="124"/>
      <c r="II56" s="124"/>
      <c r="IJ56" s="124"/>
    </row>
    <row r="57" spans="1:244" ht="15" customHeight="1" x14ac:dyDescent="0.2">
      <c r="A57" s="10" t="s">
        <v>76</v>
      </c>
      <c r="B57" s="305" t="s">
        <v>77</v>
      </c>
      <c r="C57" s="306"/>
      <c r="D57" s="306"/>
      <c r="E57" s="306"/>
      <c r="F57" s="306"/>
      <c r="G57" s="306"/>
      <c r="H57" s="306"/>
      <c r="I57" s="306"/>
      <c r="J57" s="306"/>
      <c r="K57" s="188">
        <v>1676.25</v>
      </c>
      <c r="L57" s="188">
        <f>L58+L62</f>
        <v>460</v>
      </c>
      <c r="M57" s="188">
        <f>M58+M62</f>
        <v>587.66000000000008</v>
      </c>
      <c r="N57" s="188">
        <f>N58+N62</f>
        <v>990</v>
      </c>
      <c r="O57" s="49">
        <f t="shared" si="7"/>
        <v>215.21739130434781</v>
      </c>
      <c r="IG57" s="124"/>
      <c r="IH57" s="124"/>
      <c r="II57" s="124"/>
      <c r="IJ57" s="124"/>
    </row>
    <row r="58" spans="1:244" ht="15" customHeight="1" x14ac:dyDescent="0.2">
      <c r="A58" s="11"/>
      <c r="B58" s="20" t="s">
        <v>78</v>
      </c>
      <c r="C58" s="224" t="s">
        <v>79</v>
      </c>
      <c r="D58" s="225"/>
      <c r="E58" s="225"/>
      <c r="F58" s="225"/>
      <c r="G58" s="225"/>
      <c r="H58" s="225"/>
      <c r="I58" s="225"/>
      <c r="J58" s="225"/>
      <c r="K58" s="188">
        <v>549.64</v>
      </c>
      <c r="L58" s="188">
        <f t="shared" ref="L58" si="10">L59+L60+L61</f>
        <v>460</v>
      </c>
      <c r="M58" s="188">
        <f t="shared" ref="M58:N58" si="11">M59+M60+M61</f>
        <v>587.66000000000008</v>
      </c>
      <c r="N58" s="188">
        <f t="shared" si="11"/>
        <v>990</v>
      </c>
      <c r="O58" s="49">
        <f t="shared" si="7"/>
        <v>215.21739130434781</v>
      </c>
      <c r="IG58" s="124"/>
      <c r="IH58" s="124"/>
      <c r="II58" s="124"/>
      <c r="IJ58" s="124"/>
    </row>
    <row r="59" spans="1:244" ht="15" customHeight="1" x14ac:dyDescent="0.2">
      <c r="A59" s="11"/>
      <c r="B59" s="116"/>
      <c r="C59" s="2" t="s">
        <v>80</v>
      </c>
      <c r="D59" s="224" t="s">
        <v>81</v>
      </c>
      <c r="E59" s="225"/>
      <c r="F59" s="225"/>
      <c r="G59" s="225"/>
      <c r="H59" s="225"/>
      <c r="I59" s="225"/>
      <c r="J59" s="225"/>
      <c r="K59" s="188">
        <v>368.04</v>
      </c>
      <c r="L59" s="188">
        <v>260</v>
      </c>
      <c r="M59" s="188">
        <v>190.52</v>
      </c>
      <c r="N59" s="188">
        <v>260</v>
      </c>
      <c r="O59" s="49">
        <f t="shared" si="7"/>
        <v>100</v>
      </c>
      <c r="IG59" s="124"/>
      <c r="IH59" s="124"/>
      <c r="II59" s="124"/>
      <c r="IJ59" s="124"/>
    </row>
    <row r="60" spans="1:244" ht="15" customHeight="1" x14ac:dyDescent="0.2">
      <c r="A60" s="11"/>
      <c r="B60" s="116"/>
      <c r="C60" s="2" t="s">
        <v>82</v>
      </c>
      <c r="D60" s="224" t="s">
        <v>83</v>
      </c>
      <c r="E60" s="225"/>
      <c r="F60" s="225"/>
      <c r="G60" s="225"/>
      <c r="H60" s="225"/>
      <c r="I60" s="225"/>
      <c r="J60" s="225"/>
      <c r="K60" s="188">
        <v>56.3</v>
      </c>
      <c r="L60" s="188">
        <v>65</v>
      </c>
      <c r="M60" s="188">
        <v>375.93</v>
      </c>
      <c r="N60" s="188">
        <v>730</v>
      </c>
      <c r="O60" s="49">
        <f t="shared" si="7"/>
        <v>1123.0769230769231</v>
      </c>
      <c r="IG60" s="124"/>
      <c r="IH60" s="124"/>
      <c r="II60" s="124"/>
      <c r="IJ60" s="124"/>
    </row>
    <row r="61" spans="1:244" ht="15" customHeight="1" x14ac:dyDescent="0.2">
      <c r="A61" s="9"/>
      <c r="B61" s="116"/>
      <c r="C61" s="2" t="s">
        <v>84</v>
      </c>
      <c r="D61" s="224" t="s">
        <v>85</v>
      </c>
      <c r="E61" s="225"/>
      <c r="F61" s="225"/>
      <c r="G61" s="225"/>
      <c r="H61" s="225"/>
      <c r="I61" s="225"/>
      <c r="J61" s="225"/>
      <c r="K61" s="188">
        <v>125.3</v>
      </c>
      <c r="L61" s="188">
        <v>135</v>
      </c>
      <c r="M61" s="189">
        <v>21.21</v>
      </c>
      <c r="N61" s="188">
        <v>0</v>
      </c>
      <c r="O61" s="49">
        <f t="shared" si="7"/>
        <v>0</v>
      </c>
      <c r="IG61" s="124"/>
      <c r="IH61" s="124"/>
      <c r="II61" s="124"/>
      <c r="IJ61" s="124"/>
    </row>
    <row r="62" spans="1:244" ht="15" customHeight="1" x14ac:dyDescent="0.2">
      <c r="A62" s="9"/>
      <c r="B62" s="20" t="s">
        <v>86</v>
      </c>
      <c r="C62" s="224" t="s">
        <v>87</v>
      </c>
      <c r="D62" s="225"/>
      <c r="E62" s="225"/>
      <c r="F62" s="225"/>
      <c r="G62" s="225"/>
      <c r="H62" s="225"/>
      <c r="I62" s="225"/>
      <c r="J62" s="225"/>
      <c r="K62" s="188">
        <v>1126.6099999999999</v>
      </c>
      <c r="L62" s="188">
        <f t="shared" ref="L62" si="12">L63+L64</f>
        <v>0</v>
      </c>
      <c r="M62" s="188">
        <f>M63+M64</f>
        <v>0</v>
      </c>
      <c r="N62" s="188">
        <f t="shared" ref="N62" si="13">N63+N64</f>
        <v>0</v>
      </c>
      <c r="O62" s="49" t="str">
        <f t="shared" si="7"/>
        <v>-</v>
      </c>
      <c r="IG62" s="124"/>
      <c r="IH62" s="124"/>
      <c r="II62" s="124"/>
      <c r="IJ62" s="124"/>
    </row>
    <row r="63" spans="1:244" ht="15" customHeight="1" x14ac:dyDescent="0.2">
      <c r="A63" s="9"/>
      <c r="B63" s="116"/>
      <c r="C63" s="2" t="s">
        <v>88</v>
      </c>
      <c r="D63" s="224" t="s">
        <v>89</v>
      </c>
      <c r="E63" s="225"/>
      <c r="F63" s="225"/>
      <c r="G63" s="225"/>
      <c r="H63" s="225"/>
      <c r="I63" s="225"/>
      <c r="J63" s="225"/>
      <c r="K63" s="188">
        <v>0</v>
      </c>
      <c r="L63" s="188">
        <v>0</v>
      </c>
      <c r="M63" s="188">
        <v>0</v>
      </c>
      <c r="N63" s="188">
        <v>0</v>
      </c>
      <c r="O63" s="49" t="str">
        <f t="shared" si="7"/>
        <v>-</v>
      </c>
      <c r="IG63" s="124"/>
      <c r="IH63" s="124"/>
      <c r="II63" s="124"/>
      <c r="IJ63" s="124"/>
    </row>
    <row r="64" spans="1:244" ht="15" customHeight="1" x14ac:dyDescent="0.2">
      <c r="A64" s="9"/>
      <c r="B64" s="116"/>
      <c r="C64" s="2" t="s">
        <v>90</v>
      </c>
      <c r="D64" s="224" t="s">
        <v>91</v>
      </c>
      <c r="E64" s="225"/>
      <c r="F64" s="225"/>
      <c r="G64" s="225"/>
      <c r="H64" s="225"/>
      <c r="I64" s="225"/>
      <c r="J64" s="225"/>
      <c r="K64" s="188">
        <v>1126.6099999999999</v>
      </c>
      <c r="L64" s="188">
        <v>0</v>
      </c>
      <c r="M64" s="188">
        <v>0</v>
      </c>
      <c r="N64" s="188">
        <v>0</v>
      </c>
      <c r="O64" s="49" t="str">
        <f t="shared" si="7"/>
        <v>-</v>
      </c>
      <c r="IG64" s="124"/>
      <c r="IH64" s="124"/>
      <c r="II64" s="124"/>
      <c r="IJ64" s="124"/>
    </row>
    <row r="65" spans="1:244" ht="15" customHeight="1" x14ac:dyDescent="0.2">
      <c r="A65" s="10" t="s">
        <v>92</v>
      </c>
      <c r="B65" s="307" t="s">
        <v>93</v>
      </c>
      <c r="C65" s="307"/>
      <c r="D65" s="307"/>
      <c r="E65" s="307"/>
      <c r="F65" s="307"/>
      <c r="G65" s="307"/>
      <c r="H65" s="307"/>
      <c r="I65" s="307"/>
      <c r="J65" s="305"/>
      <c r="K65" s="188">
        <v>139027.88</v>
      </c>
      <c r="L65" s="188">
        <f>L66+L75+L76+L77+L78</f>
        <v>117970.94</v>
      </c>
      <c r="M65" s="188">
        <f>M66+M75+M76+M77+M78</f>
        <v>56577.440000000002</v>
      </c>
      <c r="N65" s="188">
        <f>N66+N75+N76+N77+N78</f>
        <v>119000</v>
      </c>
      <c r="O65" s="49">
        <f t="shared" si="7"/>
        <v>100.87229956801225</v>
      </c>
      <c r="IG65" s="124"/>
      <c r="IH65" s="124"/>
      <c r="II65" s="124"/>
      <c r="IJ65" s="124"/>
    </row>
    <row r="66" spans="1:244" ht="15" customHeight="1" x14ac:dyDescent="0.2">
      <c r="A66" s="11"/>
      <c r="B66" s="20" t="s">
        <v>94</v>
      </c>
      <c r="C66" s="236" t="s">
        <v>95</v>
      </c>
      <c r="D66" s="236"/>
      <c r="E66" s="236"/>
      <c r="F66" s="236"/>
      <c r="G66" s="236"/>
      <c r="H66" s="236"/>
      <c r="I66" s="236"/>
      <c r="J66" s="224"/>
      <c r="K66" s="188">
        <v>139027.88</v>
      </c>
      <c r="L66" s="188">
        <f>L67+L68+L69</f>
        <v>117970.94</v>
      </c>
      <c r="M66" s="188">
        <f>M67+M68+M69</f>
        <v>56577.440000000002</v>
      </c>
      <c r="N66" s="188">
        <f>N67+N68+N69</f>
        <v>119000</v>
      </c>
      <c r="O66" s="49">
        <f t="shared" si="7"/>
        <v>100.87229956801225</v>
      </c>
      <c r="IG66" s="124"/>
      <c r="IH66" s="124"/>
      <c r="II66" s="124"/>
      <c r="IJ66" s="124"/>
    </row>
    <row r="67" spans="1:244" ht="15" customHeight="1" x14ac:dyDescent="0.2">
      <c r="A67" s="11"/>
      <c r="B67" s="20"/>
      <c r="C67" s="2" t="s">
        <v>96</v>
      </c>
      <c r="D67" s="236" t="s">
        <v>97</v>
      </c>
      <c r="E67" s="236"/>
      <c r="F67" s="236"/>
      <c r="G67" s="236"/>
      <c r="H67" s="236"/>
      <c r="I67" s="236"/>
      <c r="J67" s="224"/>
      <c r="K67" s="188">
        <v>36496.1</v>
      </c>
      <c r="L67" s="188">
        <v>37000</v>
      </c>
      <c r="M67" s="188">
        <v>18248.05</v>
      </c>
      <c r="N67" s="189">
        <v>38000</v>
      </c>
      <c r="O67" s="49">
        <f t="shared" si="7"/>
        <v>102.70270270270269</v>
      </c>
      <c r="IG67" s="124"/>
      <c r="IH67" s="124"/>
      <c r="II67" s="124"/>
      <c r="IJ67" s="124"/>
    </row>
    <row r="68" spans="1:244" ht="15" customHeight="1" x14ac:dyDescent="0.2">
      <c r="A68" s="11"/>
      <c r="B68" s="20"/>
      <c r="C68" s="2" t="s">
        <v>98</v>
      </c>
      <c r="D68" s="236" t="s">
        <v>99</v>
      </c>
      <c r="E68" s="236"/>
      <c r="F68" s="236"/>
      <c r="G68" s="236"/>
      <c r="H68" s="236"/>
      <c r="I68" s="236"/>
      <c r="J68" s="224"/>
      <c r="K68" s="188">
        <v>96560.84</v>
      </c>
      <c r="L68" s="188">
        <v>75000</v>
      </c>
      <c r="M68" s="188">
        <v>35343.919999999998</v>
      </c>
      <c r="N68" s="189">
        <v>75000</v>
      </c>
      <c r="O68" s="49">
        <f t="shared" si="7"/>
        <v>100</v>
      </c>
      <c r="IG68" s="124"/>
      <c r="IH68" s="124"/>
      <c r="II68" s="124"/>
      <c r="IJ68" s="124"/>
    </row>
    <row r="69" spans="1:244" ht="15" customHeight="1" x14ac:dyDescent="0.2">
      <c r="A69" s="11"/>
      <c r="B69" s="20"/>
      <c r="C69" s="2" t="s">
        <v>100</v>
      </c>
      <c r="D69" s="236" t="s">
        <v>101</v>
      </c>
      <c r="E69" s="236"/>
      <c r="F69" s="236"/>
      <c r="G69" s="236"/>
      <c r="H69" s="236"/>
      <c r="I69" s="236"/>
      <c r="J69" s="224"/>
      <c r="K69" s="188">
        <v>5970.94</v>
      </c>
      <c r="L69" s="188">
        <f>SUM(L70:L72)</f>
        <v>5970.94</v>
      </c>
      <c r="M69" s="188">
        <f>SUM(M70:M72)</f>
        <v>2985.47</v>
      </c>
      <c r="N69" s="189">
        <f>SUM(N70:N72)</f>
        <v>6000</v>
      </c>
      <c r="O69" s="49">
        <f t="shared" si="7"/>
        <v>100.48669053783827</v>
      </c>
      <c r="IG69" s="124"/>
      <c r="IH69" s="124"/>
      <c r="II69" s="124"/>
      <c r="IJ69" s="124"/>
    </row>
    <row r="70" spans="1:244" ht="15" customHeight="1" x14ac:dyDescent="0.2">
      <c r="A70" s="11"/>
      <c r="B70" s="20"/>
      <c r="C70" s="2"/>
      <c r="D70" s="114" t="s">
        <v>102</v>
      </c>
      <c r="E70" s="224" t="s">
        <v>103</v>
      </c>
      <c r="F70" s="276"/>
      <c r="G70" s="276"/>
      <c r="H70" s="276"/>
      <c r="I70" s="276"/>
      <c r="J70" s="277"/>
      <c r="K70" s="188">
        <v>0</v>
      </c>
      <c r="L70" s="188">
        <v>0</v>
      </c>
      <c r="M70" s="188">
        <v>0</v>
      </c>
      <c r="N70" s="189">
        <v>0</v>
      </c>
      <c r="O70" s="49" t="str">
        <f t="shared" si="7"/>
        <v>-</v>
      </c>
      <c r="IG70" s="124"/>
      <c r="IH70" s="124"/>
      <c r="II70" s="124"/>
      <c r="IJ70" s="124"/>
    </row>
    <row r="71" spans="1:244" ht="15" customHeight="1" x14ac:dyDescent="0.2">
      <c r="A71" s="58"/>
      <c r="B71" s="41"/>
      <c r="C71" s="54"/>
      <c r="D71" s="118" t="s">
        <v>104</v>
      </c>
      <c r="E71" s="226" t="s">
        <v>370</v>
      </c>
      <c r="F71" s="289"/>
      <c r="G71" s="289"/>
      <c r="H71" s="289"/>
      <c r="I71" s="289"/>
      <c r="J71" s="290"/>
      <c r="K71" s="187">
        <v>5970.94</v>
      </c>
      <c r="L71" s="187">
        <v>5970.94</v>
      </c>
      <c r="M71" s="187">
        <v>2985.47</v>
      </c>
      <c r="N71" s="193">
        <v>6000</v>
      </c>
      <c r="O71" s="49">
        <f t="shared" si="7"/>
        <v>100.48669053783827</v>
      </c>
      <c r="IG71" s="124"/>
      <c r="IH71" s="124"/>
      <c r="II71" s="124"/>
      <c r="IJ71" s="124"/>
    </row>
    <row r="72" spans="1:244" ht="15" customHeight="1" thickBot="1" x14ac:dyDescent="0.25">
      <c r="A72" s="81"/>
      <c r="B72" s="82"/>
      <c r="C72" s="77"/>
      <c r="D72" s="76" t="s">
        <v>106</v>
      </c>
      <c r="E72" s="291" t="s">
        <v>105</v>
      </c>
      <c r="F72" s="292"/>
      <c r="G72" s="292"/>
      <c r="H72" s="292"/>
      <c r="I72" s="292"/>
      <c r="J72" s="293"/>
      <c r="K72" s="192">
        <v>0</v>
      </c>
      <c r="L72" s="192">
        <v>0</v>
      </c>
      <c r="M72" s="192">
        <v>0</v>
      </c>
      <c r="N72" s="192">
        <v>0</v>
      </c>
      <c r="O72" s="167" t="str">
        <f t="shared" si="7"/>
        <v>-</v>
      </c>
      <c r="IG72" s="124"/>
      <c r="IH72" s="124"/>
      <c r="II72" s="124"/>
      <c r="IJ72" s="124"/>
    </row>
    <row r="73" spans="1:244" ht="15" customHeight="1" x14ac:dyDescent="0.2">
      <c r="A73" s="299" t="s">
        <v>2</v>
      </c>
      <c r="B73" s="300"/>
      <c r="C73" s="300"/>
      <c r="D73" s="300"/>
      <c r="E73" s="300"/>
      <c r="F73" s="300"/>
      <c r="G73" s="300"/>
      <c r="H73" s="300"/>
      <c r="I73" s="300"/>
      <c r="J73" s="301"/>
      <c r="K73" s="209" t="s">
        <v>409</v>
      </c>
      <c r="L73" s="209" t="s">
        <v>410</v>
      </c>
      <c r="M73" s="209" t="s">
        <v>412</v>
      </c>
      <c r="N73" s="209" t="s">
        <v>411</v>
      </c>
      <c r="O73" s="237" t="s">
        <v>387</v>
      </c>
      <c r="IG73" s="124"/>
      <c r="IH73" s="124"/>
      <c r="II73" s="124"/>
      <c r="IJ73" s="124"/>
    </row>
    <row r="74" spans="1:244" ht="27" customHeight="1" x14ac:dyDescent="0.2">
      <c r="A74" s="302"/>
      <c r="B74" s="303"/>
      <c r="C74" s="303"/>
      <c r="D74" s="303"/>
      <c r="E74" s="303"/>
      <c r="F74" s="303"/>
      <c r="G74" s="303"/>
      <c r="H74" s="303"/>
      <c r="I74" s="303"/>
      <c r="J74" s="304"/>
      <c r="K74" s="210"/>
      <c r="L74" s="210"/>
      <c r="M74" s="210"/>
      <c r="N74" s="210"/>
      <c r="O74" s="238"/>
      <c r="IG74" s="124"/>
      <c r="IH74" s="124"/>
      <c r="II74" s="124"/>
      <c r="IJ74" s="124"/>
    </row>
    <row r="75" spans="1:244" ht="15" customHeight="1" x14ac:dyDescent="0.2">
      <c r="A75" s="11"/>
      <c r="B75" s="20" t="s">
        <v>107</v>
      </c>
      <c r="C75" s="236" t="s">
        <v>108</v>
      </c>
      <c r="D75" s="236"/>
      <c r="E75" s="236"/>
      <c r="F75" s="236"/>
      <c r="G75" s="236"/>
      <c r="H75" s="236"/>
      <c r="I75" s="236"/>
      <c r="J75" s="224"/>
      <c r="K75" s="188">
        <v>0</v>
      </c>
      <c r="L75" s="188">
        <v>0</v>
      </c>
      <c r="M75" s="188">
        <v>0</v>
      </c>
      <c r="N75" s="188">
        <v>0</v>
      </c>
      <c r="O75" s="50" t="str">
        <f t="shared" ref="O75:O97" si="14">IF(L75&gt;0,IF(N75/L75&gt;=100,"&gt;&gt;100",N75/L75*100),"-")</f>
        <v>-</v>
      </c>
      <c r="IG75" s="124"/>
      <c r="IH75" s="124"/>
      <c r="II75" s="124"/>
      <c r="IJ75" s="124"/>
    </row>
    <row r="76" spans="1:244" ht="15" customHeight="1" x14ac:dyDescent="0.2">
      <c r="A76" s="11"/>
      <c r="B76" s="20" t="s">
        <v>109</v>
      </c>
      <c r="C76" s="236" t="s">
        <v>110</v>
      </c>
      <c r="D76" s="236"/>
      <c r="E76" s="236"/>
      <c r="F76" s="236"/>
      <c r="G76" s="236"/>
      <c r="H76" s="236"/>
      <c r="I76" s="236"/>
      <c r="J76" s="224"/>
      <c r="K76" s="188">
        <v>0</v>
      </c>
      <c r="L76" s="188">
        <v>0</v>
      </c>
      <c r="M76" s="188">
        <v>0</v>
      </c>
      <c r="N76" s="188">
        <v>0</v>
      </c>
      <c r="O76" s="50" t="str">
        <f t="shared" si="14"/>
        <v>-</v>
      </c>
      <c r="IG76" s="124"/>
      <c r="IH76" s="124"/>
      <c r="II76" s="124"/>
      <c r="IJ76" s="124"/>
    </row>
    <row r="77" spans="1:244" ht="15" customHeight="1" x14ac:dyDescent="0.2">
      <c r="A77" s="11"/>
      <c r="B77" s="20" t="s">
        <v>111</v>
      </c>
      <c r="C77" s="224" t="s">
        <v>112</v>
      </c>
      <c r="D77" s="225"/>
      <c r="E77" s="225"/>
      <c r="F77" s="225"/>
      <c r="G77" s="225"/>
      <c r="H77" s="225"/>
      <c r="I77" s="225"/>
      <c r="J77" s="225"/>
      <c r="K77" s="188">
        <v>0</v>
      </c>
      <c r="L77" s="188">
        <v>0</v>
      </c>
      <c r="M77" s="188">
        <v>0</v>
      </c>
      <c r="N77" s="188">
        <v>0</v>
      </c>
      <c r="O77" s="50" t="str">
        <f t="shared" si="14"/>
        <v>-</v>
      </c>
      <c r="IG77" s="124"/>
      <c r="IH77" s="124"/>
      <c r="II77" s="124"/>
      <c r="IJ77" s="124"/>
    </row>
    <row r="78" spans="1:244" ht="15" customHeight="1" x14ac:dyDescent="0.2">
      <c r="A78" s="11"/>
      <c r="B78" s="20" t="s">
        <v>113</v>
      </c>
      <c r="C78" s="236" t="s">
        <v>114</v>
      </c>
      <c r="D78" s="236"/>
      <c r="E78" s="236"/>
      <c r="F78" s="236"/>
      <c r="G78" s="236"/>
      <c r="H78" s="236"/>
      <c r="I78" s="236"/>
      <c r="J78" s="224"/>
      <c r="K78" s="188">
        <v>0</v>
      </c>
      <c r="L78" s="188">
        <v>0</v>
      </c>
      <c r="M78" s="188">
        <v>0</v>
      </c>
      <c r="N78" s="188">
        <v>0</v>
      </c>
      <c r="O78" s="50" t="str">
        <f t="shared" si="14"/>
        <v>-</v>
      </c>
      <c r="IG78" s="124"/>
      <c r="IH78" s="124"/>
      <c r="II78" s="124"/>
      <c r="IJ78" s="124"/>
    </row>
    <row r="79" spans="1:244" ht="14.25" customHeight="1" x14ac:dyDescent="0.2">
      <c r="A79" s="10" t="s">
        <v>115</v>
      </c>
      <c r="B79" s="307" t="s">
        <v>116</v>
      </c>
      <c r="C79" s="307"/>
      <c r="D79" s="307"/>
      <c r="E79" s="307"/>
      <c r="F79" s="307"/>
      <c r="G79" s="307"/>
      <c r="H79" s="307"/>
      <c r="I79" s="307"/>
      <c r="J79" s="305"/>
      <c r="K79" s="188">
        <f t="shared" ref="K79:L79" si="15">K80+K83+K84</f>
        <v>32298.89</v>
      </c>
      <c r="L79" s="188">
        <f t="shared" si="15"/>
        <v>24130</v>
      </c>
      <c r="M79" s="188">
        <f t="shared" ref="M79:N79" si="16">M80+M83+M84</f>
        <v>69434.92</v>
      </c>
      <c r="N79" s="188">
        <f t="shared" si="16"/>
        <v>89000</v>
      </c>
      <c r="O79" s="50">
        <f t="shared" si="14"/>
        <v>368.83547451305429</v>
      </c>
      <c r="IG79" s="124"/>
      <c r="IH79" s="124"/>
      <c r="II79" s="124"/>
      <c r="IJ79" s="124"/>
    </row>
    <row r="80" spans="1:244" ht="15" customHeight="1" x14ac:dyDescent="0.2">
      <c r="A80" s="12"/>
      <c r="B80" s="21" t="s">
        <v>117</v>
      </c>
      <c r="C80" s="224" t="s">
        <v>396</v>
      </c>
      <c r="D80" s="225"/>
      <c r="E80" s="225"/>
      <c r="F80" s="225"/>
      <c r="G80" s="225"/>
      <c r="H80" s="225"/>
      <c r="I80" s="225"/>
      <c r="J80" s="225"/>
      <c r="K80" s="190">
        <f t="shared" ref="K80:L80" si="17">SUM(K81:K82)</f>
        <v>30941.22</v>
      </c>
      <c r="L80" s="190">
        <f t="shared" si="17"/>
        <v>24130</v>
      </c>
      <c r="M80" s="190">
        <f t="shared" ref="M80:N80" si="18">SUM(M81:M82)</f>
        <v>6915</v>
      </c>
      <c r="N80" s="190">
        <f t="shared" si="18"/>
        <v>25000</v>
      </c>
      <c r="O80" s="50">
        <f t="shared" si="14"/>
        <v>103.60547036883547</v>
      </c>
      <c r="IG80" s="124"/>
      <c r="IH80" s="124"/>
      <c r="II80" s="124"/>
      <c r="IJ80" s="124"/>
    </row>
    <row r="81" spans="1:244" ht="15" customHeight="1" x14ac:dyDescent="0.2">
      <c r="A81" s="12"/>
      <c r="B81" s="21"/>
      <c r="C81" s="111" t="s">
        <v>118</v>
      </c>
      <c r="D81" s="225" t="s">
        <v>119</v>
      </c>
      <c r="E81" s="225"/>
      <c r="F81" s="225"/>
      <c r="G81" s="225"/>
      <c r="H81" s="225"/>
      <c r="I81" s="225"/>
      <c r="J81" s="225"/>
      <c r="K81" s="190">
        <v>30941.22</v>
      </c>
      <c r="L81" s="190">
        <v>24130</v>
      </c>
      <c r="M81" s="190">
        <v>6915</v>
      </c>
      <c r="N81" s="190">
        <v>25000</v>
      </c>
      <c r="O81" s="50">
        <f t="shared" si="14"/>
        <v>103.60547036883547</v>
      </c>
      <c r="IG81" s="124"/>
      <c r="IH81" s="124"/>
      <c r="II81" s="124"/>
      <c r="IJ81" s="124"/>
    </row>
    <row r="82" spans="1:244" ht="15" customHeight="1" x14ac:dyDescent="0.2">
      <c r="A82" s="12"/>
      <c r="B82" s="21"/>
      <c r="C82" s="111" t="s">
        <v>120</v>
      </c>
      <c r="D82" s="225" t="s">
        <v>121</v>
      </c>
      <c r="E82" s="225"/>
      <c r="F82" s="225"/>
      <c r="G82" s="225"/>
      <c r="H82" s="225"/>
      <c r="I82" s="225"/>
      <c r="J82" s="225"/>
      <c r="K82" s="190">
        <v>0</v>
      </c>
      <c r="L82" s="190">
        <v>0</v>
      </c>
      <c r="M82" s="190">
        <v>0</v>
      </c>
      <c r="N82" s="190">
        <v>0</v>
      </c>
      <c r="O82" s="50" t="str">
        <f t="shared" si="14"/>
        <v>-</v>
      </c>
      <c r="IG82" s="124"/>
      <c r="IH82" s="124"/>
      <c r="II82" s="124"/>
      <c r="IJ82" s="124"/>
    </row>
    <row r="83" spans="1:244" ht="15" customHeight="1" x14ac:dyDescent="0.2">
      <c r="A83" s="12"/>
      <c r="B83" s="21" t="s">
        <v>122</v>
      </c>
      <c r="C83" s="224" t="s">
        <v>123</v>
      </c>
      <c r="D83" s="225"/>
      <c r="E83" s="225"/>
      <c r="F83" s="225"/>
      <c r="G83" s="225"/>
      <c r="H83" s="225"/>
      <c r="I83" s="225"/>
      <c r="J83" s="225"/>
      <c r="K83" s="190">
        <v>0</v>
      </c>
      <c r="L83" s="190">
        <v>0</v>
      </c>
      <c r="M83" s="190">
        <v>14700</v>
      </c>
      <c r="N83" s="190">
        <v>15000</v>
      </c>
      <c r="O83" s="50" t="str">
        <f t="shared" si="14"/>
        <v>-</v>
      </c>
      <c r="IG83" s="124"/>
      <c r="IH83" s="124"/>
      <c r="II83" s="124"/>
      <c r="IJ83" s="124"/>
    </row>
    <row r="84" spans="1:244" ht="15" customHeight="1" x14ac:dyDescent="0.2">
      <c r="A84" s="12"/>
      <c r="B84" s="20" t="s">
        <v>124</v>
      </c>
      <c r="C84" s="236" t="s">
        <v>125</v>
      </c>
      <c r="D84" s="236"/>
      <c r="E84" s="236"/>
      <c r="F84" s="236"/>
      <c r="G84" s="236"/>
      <c r="H84" s="236"/>
      <c r="I84" s="236"/>
      <c r="J84" s="298"/>
      <c r="K84" s="190">
        <f t="shared" ref="K84:L84" si="19">SUM(K85:K88)</f>
        <v>1357.67</v>
      </c>
      <c r="L84" s="190">
        <f t="shared" si="19"/>
        <v>0</v>
      </c>
      <c r="M84" s="190">
        <f t="shared" ref="M84:N84" si="20">SUM(M85:M88)</f>
        <v>47819.92</v>
      </c>
      <c r="N84" s="190">
        <f t="shared" si="20"/>
        <v>49000</v>
      </c>
      <c r="O84" s="50" t="str">
        <f t="shared" si="14"/>
        <v>-</v>
      </c>
      <c r="IG84" s="124"/>
      <c r="IH84" s="124"/>
      <c r="II84" s="124"/>
      <c r="IJ84" s="124"/>
    </row>
    <row r="85" spans="1:244" ht="15" customHeight="1" x14ac:dyDescent="0.2">
      <c r="A85" s="10"/>
      <c r="B85" s="20"/>
      <c r="C85" s="2" t="s">
        <v>126</v>
      </c>
      <c r="D85" s="224" t="s">
        <v>127</v>
      </c>
      <c r="E85" s="225"/>
      <c r="F85" s="225"/>
      <c r="G85" s="225"/>
      <c r="H85" s="225"/>
      <c r="I85" s="225"/>
      <c r="J85" s="225"/>
      <c r="K85" s="188">
        <v>0</v>
      </c>
      <c r="L85" s="188">
        <v>0</v>
      </c>
      <c r="M85" s="188">
        <v>0</v>
      </c>
      <c r="N85" s="188">
        <v>0</v>
      </c>
      <c r="O85" s="50" t="str">
        <f t="shared" si="14"/>
        <v>-</v>
      </c>
      <c r="IG85" s="124"/>
      <c r="IH85" s="124"/>
      <c r="II85" s="124"/>
      <c r="IJ85" s="124"/>
    </row>
    <row r="86" spans="1:244" ht="15" customHeight="1" x14ac:dyDescent="0.2">
      <c r="A86" s="53"/>
      <c r="B86" s="41"/>
      <c r="C86" s="54" t="s">
        <v>128</v>
      </c>
      <c r="D86" s="226" t="s">
        <v>129</v>
      </c>
      <c r="E86" s="227"/>
      <c r="F86" s="227"/>
      <c r="G86" s="227"/>
      <c r="H86" s="227"/>
      <c r="I86" s="227"/>
      <c r="J86" s="227"/>
      <c r="K86" s="187">
        <v>0</v>
      </c>
      <c r="L86" s="187">
        <v>0</v>
      </c>
      <c r="M86" s="187">
        <v>0</v>
      </c>
      <c r="N86" s="187">
        <v>0</v>
      </c>
      <c r="O86" s="50" t="str">
        <f t="shared" si="14"/>
        <v>-</v>
      </c>
      <c r="IG86" s="124"/>
      <c r="IH86" s="124"/>
      <c r="II86" s="124"/>
      <c r="IJ86" s="124"/>
    </row>
    <row r="87" spans="1:244" ht="15" customHeight="1" x14ac:dyDescent="0.2">
      <c r="A87" s="53"/>
      <c r="B87" s="41"/>
      <c r="C87" s="54" t="s">
        <v>130</v>
      </c>
      <c r="D87" s="226" t="s">
        <v>125</v>
      </c>
      <c r="E87" s="227"/>
      <c r="F87" s="227"/>
      <c r="G87" s="227"/>
      <c r="H87" s="227"/>
      <c r="I87" s="227"/>
      <c r="J87" s="228"/>
      <c r="K87" s="187">
        <v>1357.67</v>
      </c>
      <c r="L87" s="187">
        <v>0</v>
      </c>
      <c r="M87" s="187">
        <v>47819.92</v>
      </c>
      <c r="N87" s="187">
        <v>49000</v>
      </c>
      <c r="O87" s="50" t="str">
        <f t="shared" si="14"/>
        <v>-</v>
      </c>
      <c r="IG87" s="124"/>
      <c r="IH87" s="124"/>
      <c r="II87" s="124"/>
      <c r="IJ87" s="124"/>
    </row>
    <row r="88" spans="1:244" ht="15" customHeight="1" x14ac:dyDescent="0.2">
      <c r="A88" s="103"/>
      <c r="B88" s="104"/>
      <c r="C88" s="105"/>
      <c r="D88" s="106" t="s">
        <v>131</v>
      </c>
      <c r="E88" s="229" t="s">
        <v>132</v>
      </c>
      <c r="F88" s="230"/>
      <c r="G88" s="230"/>
      <c r="H88" s="230"/>
      <c r="I88" s="230"/>
      <c r="J88" s="231"/>
      <c r="K88" s="194">
        <v>0</v>
      </c>
      <c r="L88" s="194">
        <v>0</v>
      </c>
      <c r="M88" s="194">
        <v>0</v>
      </c>
      <c r="N88" s="194">
        <v>0</v>
      </c>
      <c r="O88" s="161" t="str">
        <f t="shared" si="14"/>
        <v>-</v>
      </c>
      <c r="IG88" s="124"/>
      <c r="IH88" s="124"/>
      <c r="II88" s="124"/>
      <c r="IJ88" s="124"/>
    </row>
    <row r="89" spans="1:244" ht="15" customHeight="1" x14ac:dyDescent="0.2">
      <c r="A89" s="286" t="s">
        <v>133</v>
      </c>
      <c r="B89" s="287"/>
      <c r="C89" s="287"/>
      <c r="D89" s="287"/>
      <c r="E89" s="287"/>
      <c r="F89" s="287"/>
      <c r="G89" s="287"/>
      <c r="H89" s="287"/>
      <c r="I89" s="287"/>
      <c r="J89" s="288"/>
      <c r="K89" s="195">
        <f>K18+K57+K65+K79</f>
        <v>2079897.7899999998</v>
      </c>
      <c r="L89" s="195">
        <f>L18+L57+L65+L79</f>
        <v>2152029.62</v>
      </c>
      <c r="M89" s="195">
        <f>M18+M57+M65+M79</f>
        <v>1756891.9999999998</v>
      </c>
      <c r="N89" s="195">
        <f>N18+N57+N65+N79</f>
        <v>2619550</v>
      </c>
      <c r="O89" s="182">
        <f t="shared" si="14"/>
        <v>121.72462570473354</v>
      </c>
      <c r="IG89" s="124"/>
      <c r="IH89" s="124"/>
      <c r="II89" s="124"/>
      <c r="IJ89" s="124"/>
    </row>
    <row r="90" spans="1:244" ht="15" customHeight="1" x14ac:dyDescent="0.2">
      <c r="A90" s="74" t="s">
        <v>134</v>
      </c>
      <c r="B90" s="67" t="s">
        <v>135</v>
      </c>
      <c r="C90" s="266" t="s">
        <v>136</v>
      </c>
      <c r="D90" s="266"/>
      <c r="E90" s="266"/>
      <c r="F90" s="266"/>
      <c r="G90" s="266"/>
      <c r="H90" s="266"/>
      <c r="I90" s="266"/>
      <c r="J90" s="267"/>
      <c r="K90" s="196">
        <f>K91+K92+K93</f>
        <v>1043000</v>
      </c>
      <c r="L90" s="196">
        <f>L91+L92+L93</f>
        <v>1607976.5</v>
      </c>
      <c r="M90" s="196">
        <f t="shared" ref="M90:N90" si="21">M91+M92+M93</f>
        <v>1084955.77</v>
      </c>
      <c r="N90" s="196">
        <f t="shared" si="21"/>
        <v>1529196.28</v>
      </c>
      <c r="O90" s="168">
        <f t="shared" si="14"/>
        <v>95.100660986028089</v>
      </c>
      <c r="IG90" s="124"/>
      <c r="IH90" s="124"/>
      <c r="II90" s="124"/>
      <c r="IJ90" s="124"/>
    </row>
    <row r="91" spans="1:244" ht="15" customHeight="1" x14ac:dyDescent="0.2">
      <c r="A91" s="83"/>
      <c r="B91" s="68"/>
      <c r="C91" s="70" t="s">
        <v>137</v>
      </c>
      <c r="D91" s="70" t="s">
        <v>138</v>
      </c>
      <c r="E91" s="70"/>
      <c r="F91" s="70"/>
      <c r="G91" s="70"/>
      <c r="H91" s="70"/>
      <c r="I91" s="70"/>
      <c r="J91" s="71"/>
      <c r="K91" s="186">
        <v>825000</v>
      </c>
      <c r="L91" s="186">
        <v>356250</v>
      </c>
      <c r="M91" s="197">
        <v>950000</v>
      </c>
      <c r="N91" s="186">
        <v>1329196.28</v>
      </c>
      <c r="O91" s="184">
        <f t="shared" si="14"/>
        <v>373.10772771929823</v>
      </c>
      <c r="IG91" s="124"/>
      <c r="IH91" s="124"/>
      <c r="II91" s="124"/>
      <c r="IJ91" s="124"/>
    </row>
    <row r="92" spans="1:244" ht="15" customHeight="1" x14ac:dyDescent="0.2">
      <c r="A92" s="84"/>
      <c r="B92" s="47"/>
      <c r="C92" s="65" t="s">
        <v>139</v>
      </c>
      <c r="D92" s="65" t="s">
        <v>140</v>
      </c>
      <c r="E92" s="65"/>
      <c r="F92" s="65"/>
      <c r="G92" s="65"/>
      <c r="H92" s="65"/>
      <c r="I92" s="65"/>
      <c r="J92" s="72"/>
      <c r="K92" s="188">
        <v>218000</v>
      </c>
      <c r="L92" s="188">
        <v>1251726.5</v>
      </c>
      <c r="M92" s="189">
        <v>134955.76999999999</v>
      </c>
      <c r="N92" s="188">
        <v>200000</v>
      </c>
      <c r="O92" s="162">
        <f t="shared" si="14"/>
        <v>15.977931281314248</v>
      </c>
      <c r="IG92" s="124"/>
      <c r="IH92" s="124"/>
      <c r="II92" s="124"/>
      <c r="IJ92" s="124"/>
    </row>
    <row r="93" spans="1:244" ht="15" customHeight="1" x14ac:dyDescent="0.2">
      <c r="A93" s="85"/>
      <c r="B93" s="69"/>
      <c r="C93" s="63" t="s">
        <v>141</v>
      </c>
      <c r="D93" s="63" t="s">
        <v>142</v>
      </c>
      <c r="E93" s="63"/>
      <c r="F93" s="63"/>
      <c r="G93" s="63"/>
      <c r="H93" s="63"/>
      <c r="I93" s="63"/>
      <c r="J93" s="64"/>
      <c r="K93" s="198">
        <v>0</v>
      </c>
      <c r="L93" s="198">
        <v>0</v>
      </c>
      <c r="M93" s="198">
        <v>0</v>
      </c>
      <c r="N93" s="198">
        <v>0</v>
      </c>
      <c r="O93" s="161" t="str">
        <f t="shared" si="14"/>
        <v>-</v>
      </c>
      <c r="IG93" s="124"/>
      <c r="IH93" s="124"/>
      <c r="II93" s="124"/>
      <c r="IJ93" s="124"/>
    </row>
    <row r="94" spans="1:244" ht="15" customHeight="1" x14ac:dyDescent="0.2">
      <c r="A94" s="73" t="s">
        <v>143</v>
      </c>
      <c r="B94" s="67"/>
      <c r="C94" s="245" t="s">
        <v>144</v>
      </c>
      <c r="D94" s="245"/>
      <c r="E94" s="245"/>
      <c r="F94" s="245"/>
      <c r="G94" s="245"/>
      <c r="H94" s="245"/>
      <c r="I94" s="245"/>
      <c r="J94" s="246"/>
      <c r="K94" s="196">
        <v>363831.88</v>
      </c>
      <c r="L94" s="196">
        <v>0</v>
      </c>
      <c r="M94" s="196">
        <v>0</v>
      </c>
      <c r="N94" s="196">
        <v>0</v>
      </c>
      <c r="O94" s="168" t="str">
        <f t="shared" si="14"/>
        <v>-</v>
      </c>
      <c r="IG94" s="124"/>
      <c r="IH94" s="124"/>
      <c r="II94" s="124"/>
      <c r="IJ94" s="124"/>
    </row>
    <row r="95" spans="1:244" ht="15" customHeight="1" x14ac:dyDescent="0.2">
      <c r="A95" s="73"/>
      <c r="B95" s="56" t="s">
        <v>145</v>
      </c>
      <c r="C95" s="245" t="s">
        <v>146</v>
      </c>
      <c r="D95" s="245"/>
      <c r="E95" s="245"/>
      <c r="F95" s="245"/>
      <c r="G95" s="245"/>
      <c r="H95" s="245"/>
      <c r="I95" s="245"/>
      <c r="J95" s="246"/>
      <c r="K95" s="39">
        <v>0</v>
      </c>
      <c r="L95" s="39">
        <v>4912.05</v>
      </c>
      <c r="M95" s="39">
        <v>0</v>
      </c>
      <c r="N95" s="39">
        <v>342194.01</v>
      </c>
      <c r="O95" s="183">
        <f t="shared" si="14"/>
        <v>6966.4195193452842</v>
      </c>
      <c r="P95" s="39"/>
      <c r="IG95" s="124"/>
      <c r="IH95" s="124"/>
      <c r="II95" s="124"/>
      <c r="IJ95" s="124"/>
    </row>
    <row r="96" spans="1:244" ht="15" customHeight="1" x14ac:dyDescent="0.2">
      <c r="A96" s="268" t="s">
        <v>147</v>
      </c>
      <c r="B96" s="269"/>
      <c r="C96" s="269"/>
      <c r="D96" s="269"/>
      <c r="E96" s="269"/>
      <c r="F96" s="269"/>
      <c r="G96" s="269"/>
      <c r="H96" s="269"/>
      <c r="I96" s="269"/>
      <c r="J96" s="270"/>
      <c r="K96" s="261">
        <f>K18+K57+K65+K79+K90+K94+K95</f>
        <v>3486729.67</v>
      </c>
      <c r="L96" s="261">
        <f>L18+L57+L65+L79+L90+L94+L95</f>
        <v>3764918.17</v>
      </c>
      <c r="M96" s="211">
        <f>M18+M57+M65+M79+M90+M94+M95</f>
        <v>2841847.7699999996</v>
      </c>
      <c r="N96" s="261">
        <f>N18+N57+N65+N79+N90+N94+N95</f>
        <v>4490940.29</v>
      </c>
      <c r="O96" s="259">
        <f t="shared" si="14"/>
        <v>119.28387516587114</v>
      </c>
      <c r="IG96" s="124"/>
      <c r="IH96" s="124"/>
      <c r="II96" s="124"/>
      <c r="IJ96" s="124"/>
    </row>
    <row r="97" spans="1:244" ht="25.5" customHeight="1" thickBot="1" x14ac:dyDescent="0.25">
      <c r="A97" s="271"/>
      <c r="B97" s="272"/>
      <c r="C97" s="272"/>
      <c r="D97" s="272"/>
      <c r="E97" s="272"/>
      <c r="F97" s="272"/>
      <c r="G97" s="272"/>
      <c r="H97" s="272"/>
      <c r="I97" s="272"/>
      <c r="J97" s="273"/>
      <c r="K97" s="262"/>
      <c r="L97" s="262"/>
      <c r="M97" s="212"/>
      <c r="N97" s="262"/>
      <c r="O97" s="260" t="str">
        <f t="shared" si="14"/>
        <v>-</v>
      </c>
      <c r="IG97" s="124"/>
      <c r="IH97" s="124"/>
      <c r="II97" s="124"/>
      <c r="IJ97" s="124"/>
    </row>
    <row r="98" spans="1:244" ht="11.25" customHeight="1" x14ac:dyDescent="0.2">
      <c r="A98" s="239" t="s">
        <v>148</v>
      </c>
      <c r="B98" s="240"/>
      <c r="C98" s="240"/>
      <c r="D98" s="240"/>
      <c r="E98" s="240"/>
      <c r="F98" s="240"/>
      <c r="G98" s="240"/>
      <c r="H98" s="240"/>
      <c r="I98" s="240"/>
      <c r="J98" s="241"/>
      <c r="K98" s="209" t="s">
        <v>409</v>
      </c>
      <c r="L98" s="209" t="s">
        <v>410</v>
      </c>
      <c r="M98" s="209" t="s">
        <v>412</v>
      </c>
      <c r="N98" s="209" t="s">
        <v>411</v>
      </c>
      <c r="O98" s="237" t="s">
        <v>387</v>
      </c>
      <c r="IG98" s="124"/>
      <c r="IH98" s="124"/>
      <c r="II98" s="124"/>
      <c r="IJ98" s="124"/>
    </row>
    <row r="99" spans="1:244" ht="27" customHeight="1" x14ac:dyDescent="0.2">
      <c r="A99" s="242"/>
      <c r="B99" s="243"/>
      <c r="C99" s="243"/>
      <c r="D99" s="243"/>
      <c r="E99" s="243"/>
      <c r="F99" s="243"/>
      <c r="G99" s="243"/>
      <c r="H99" s="243"/>
      <c r="I99" s="243"/>
      <c r="J99" s="244"/>
      <c r="K99" s="210"/>
      <c r="L99" s="210"/>
      <c r="M99" s="210"/>
      <c r="N99" s="210"/>
      <c r="O99" s="238"/>
      <c r="IG99" s="124"/>
      <c r="IH99" s="124"/>
      <c r="II99" s="124"/>
      <c r="IJ99" s="124"/>
    </row>
    <row r="100" spans="1:244" ht="15" customHeight="1" x14ac:dyDescent="0.2">
      <c r="A100" s="278" t="s">
        <v>3</v>
      </c>
      <c r="B100" s="279"/>
      <c r="C100" s="279"/>
      <c r="D100" s="279"/>
      <c r="E100" s="279"/>
      <c r="F100" s="279"/>
      <c r="G100" s="279"/>
      <c r="H100" s="279"/>
      <c r="I100" s="279"/>
      <c r="J100" s="279"/>
      <c r="K100" s="185" t="s">
        <v>4</v>
      </c>
      <c r="L100" s="185" t="s">
        <v>5</v>
      </c>
      <c r="M100" s="185"/>
      <c r="N100" s="185" t="s">
        <v>374</v>
      </c>
      <c r="O100" s="35" t="s">
        <v>6</v>
      </c>
      <c r="IG100" s="124"/>
      <c r="IH100" s="124"/>
      <c r="II100" s="124"/>
      <c r="IJ100" s="124"/>
    </row>
    <row r="101" spans="1:244" ht="15" customHeight="1" x14ac:dyDescent="0.2">
      <c r="A101" s="14">
        <v>4</v>
      </c>
      <c r="B101" s="263" t="s">
        <v>149</v>
      </c>
      <c r="C101" s="263"/>
      <c r="D101" s="263"/>
      <c r="E101" s="263"/>
      <c r="F101" s="263"/>
      <c r="G101" s="263"/>
      <c r="H101" s="263"/>
      <c r="I101" s="263"/>
      <c r="J101" s="264"/>
      <c r="K101" s="199">
        <f>K102+K119+K196+K197+K208+K216</f>
        <v>1716065.91</v>
      </c>
      <c r="L101" s="199">
        <f>L102+L119+L196+L197+L208+L216</f>
        <v>1899066.17</v>
      </c>
      <c r="M101" s="199">
        <f>M102+M119+M196+M197+M208+M216</f>
        <v>1538230.27</v>
      </c>
      <c r="N101" s="199">
        <f>N102+N119+N196+N197+N208+N216</f>
        <v>2317052.27</v>
      </c>
      <c r="O101" s="163">
        <f t="shared" ref="O101:O140" si="22">IF(L101&gt;0,IF(N101/L101&gt;=100,"&gt;&gt;100",N101/L101*100),"-")</f>
        <v>122.01008614670863</v>
      </c>
      <c r="IG101" s="124"/>
      <c r="IH101" s="124"/>
      <c r="II101" s="124"/>
      <c r="IJ101" s="124"/>
    </row>
    <row r="102" spans="1:244" ht="15" customHeight="1" x14ac:dyDescent="0.2">
      <c r="A102" s="13"/>
      <c r="B102" s="22">
        <v>41</v>
      </c>
      <c r="C102" s="217" t="s">
        <v>150</v>
      </c>
      <c r="D102" s="217"/>
      <c r="E102" s="217"/>
      <c r="F102" s="217"/>
      <c r="G102" s="217"/>
      <c r="H102" s="217"/>
      <c r="I102" s="217"/>
      <c r="J102" s="218"/>
      <c r="K102" s="200">
        <f>K103+K108+K116</f>
        <v>476972.77</v>
      </c>
      <c r="L102" s="200">
        <f>L103+L108+L116</f>
        <v>563047.59</v>
      </c>
      <c r="M102" s="200">
        <f>M103+M108+M116</f>
        <v>601986.14</v>
      </c>
      <c r="N102" s="200">
        <f>N103+N108+N116</f>
        <v>836063.94</v>
      </c>
      <c r="O102" s="164">
        <f t="shared" si="22"/>
        <v>148.48903624647429</v>
      </c>
      <c r="IG102" s="124"/>
      <c r="IH102" s="124"/>
      <c r="II102" s="124"/>
      <c r="IJ102" s="124"/>
    </row>
    <row r="103" spans="1:244" ht="15" customHeight="1" x14ac:dyDescent="0.2">
      <c r="A103" s="13"/>
      <c r="B103" s="23"/>
      <c r="C103" s="24">
        <v>411</v>
      </c>
      <c r="D103" s="217" t="s">
        <v>151</v>
      </c>
      <c r="E103" s="217"/>
      <c r="F103" s="217"/>
      <c r="G103" s="217"/>
      <c r="H103" s="217"/>
      <c r="I103" s="217"/>
      <c r="J103" s="218"/>
      <c r="K103" s="200">
        <f>K104+K105+K106+K107</f>
        <v>396311.08</v>
      </c>
      <c r="L103" s="200">
        <f>L104+L105+L106+L107</f>
        <v>465000</v>
      </c>
      <c r="M103" s="200">
        <f>M104+M105+M106+M107</f>
        <v>507967.64</v>
      </c>
      <c r="N103" s="200">
        <f>N104+N105+N106+N107</f>
        <v>696023.98</v>
      </c>
      <c r="O103" s="165">
        <f t="shared" si="22"/>
        <v>149.68257634408602</v>
      </c>
      <c r="IG103" s="124"/>
      <c r="IH103" s="124"/>
      <c r="II103" s="124"/>
      <c r="IJ103" s="124"/>
    </row>
    <row r="104" spans="1:244" ht="15" customHeight="1" x14ac:dyDescent="0.2">
      <c r="A104" s="13"/>
      <c r="B104" s="23"/>
      <c r="C104" s="25"/>
      <c r="D104" s="24">
        <v>4111</v>
      </c>
      <c r="E104" s="217" t="s">
        <v>152</v>
      </c>
      <c r="F104" s="217"/>
      <c r="G104" s="217"/>
      <c r="H104" s="217"/>
      <c r="I104" s="217"/>
      <c r="J104" s="218"/>
      <c r="K104" s="200">
        <v>396311.08</v>
      </c>
      <c r="L104" s="200">
        <v>465000</v>
      </c>
      <c r="M104" s="200">
        <v>507967.64</v>
      </c>
      <c r="N104" s="200">
        <v>696023.98</v>
      </c>
      <c r="O104" s="165">
        <f t="shared" si="22"/>
        <v>149.68257634408602</v>
      </c>
      <c r="P104" s="122">
        <v>0.16500000000000001</v>
      </c>
      <c r="IG104" s="124"/>
      <c r="IH104" s="124"/>
      <c r="II104" s="124"/>
      <c r="IJ104" s="124"/>
    </row>
    <row r="105" spans="1:244" ht="15" customHeight="1" x14ac:dyDescent="0.2">
      <c r="A105" s="13"/>
      <c r="B105" s="23"/>
      <c r="C105" s="25"/>
      <c r="D105" s="24">
        <v>4112</v>
      </c>
      <c r="E105" s="218" t="s">
        <v>153</v>
      </c>
      <c r="F105" s="221"/>
      <c r="G105" s="221"/>
      <c r="H105" s="221"/>
      <c r="I105" s="221"/>
      <c r="J105" s="221"/>
      <c r="K105" s="200">
        <v>0</v>
      </c>
      <c r="L105" s="200">
        <v>0</v>
      </c>
      <c r="M105" s="200">
        <v>0</v>
      </c>
      <c r="N105" s="200">
        <v>0</v>
      </c>
      <c r="O105" s="165" t="str">
        <f t="shared" si="22"/>
        <v>-</v>
      </c>
      <c r="IG105" s="124"/>
      <c r="IH105" s="124"/>
      <c r="II105" s="124"/>
      <c r="IJ105" s="124"/>
    </row>
    <row r="106" spans="1:244" ht="15" customHeight="1" x14ac:dyDescent="0.2">
      <c r="A106" s="13"/>
      <c r="B106" s="23"/>
      <c r="C106" s="25"/>
      <c r="D106" s="24">
        <v>4113</v>
      </c>
      <c r="E106" s="217" t="s">
        <v>154</v>
      </c>
      <c r="F106" s="217"/>
      <c r="G106" s="217"/>
      <c r="H106" s="217"/>
      <c r="I106" s="217"/>
      <c r="J106" s="218"/>
      <c r="K106" s="200">
        <v>0</v>
      </c>
      <c r="L106" s="200">
        <v>0</v>
      </c>
      <c r="M106" s="200">
        <v>0</v>
      </c>
      <c r="N106" s="200">
        <v>0</v>
      </c>
      <c r="O106" s="166" t="str">
        <f t="shared" si="22"/>
        <v>-</v>
      </c>
      <c r="IG106" s="124"/>
      <c r="IH106" s="124"/>
      <c r="II106" s="124"/>
      <c r="IJ106" s="124"/>
    </row>
    <row r="107" spans="1:244" ht="15" customHeight="1" x14ac:dyDescent="0.2">
      <c r="A107" s="13"/>
      <c r="B107" s="23"/>
      <c r="C107" s="25"/>
      <c r="D107" s="24">
        <v>4114</v>
      </c>
      <c r="E107" s="218" t="s">
        <v>155</v>
      </c>
      <c r="F107" s="221"/>
      <c r="G107" s="221"/>
      <c r="H107" s="221"/>
      <c r="I107" s="221"/>
      <c r="J107" s="221"/>
      <c r="K107" s="200">
        <v>0</v>
      </c>
      <c r="L107" s="200">
        <v>0</v>
      </c>
      <c r="M107" s="200">
        <v>0</v>
      </c>
      <c r="N107" s="200">
        <v>0</v>
      </c>
      <c r="O107" s="164" t="str">
        <f t="shared" si="22"/>
        <v>-</v>
      </c>
      <c r="IG107" s="124"/>
      <c r="IH107" s="124"/>
      <c r="II107" s="124"/>
      <c r="IJ107" s="124"/>
    </row>
    <row r="108" spans="1:244" ht="15" customHeight="1" x14ac:dyDescent="0.2">
      <c r="A108" s="13"/>
      <c r="B108" s="23"/>
      <c r="C108" s="24">
        <v>412</v>
      </c>
      <c r="D108" s="217" t="s">
        <v>156</v>
      </c>
      <c r="E108" s="217"/>
      <c r="F108" s="217"/>
      <c r="G108" s="217"/>
      <c r="H108" s="217"/>
      <c r="I108" s="217"/>
      <c r="J108" s="218"/>
      <c r="K108" s="200">
        <f t="shared" ref="K108:L108" si="23">K109+K110+K111+K112+K113+K114+K115</f>
        <v>16280</v>
      </c>
      <c r="L108" s="200">
        <f t="shared" si="23"/>
        <v>22050</v>
      </c>
      <c r="M108" s="200">
        <f t="shared" ref="M108:N108" si="24">M109+M110+M111+M112+M113+M114+M115</f>
        <v>8733.6</v>
      </c>
      <c r="N108" s="200">
        <f t="shared" si="24"/>
        <v>22950</v>
      </c>
      <c r="O108" s="164">
        <f t="shared" si="22"/>
        <v>104.08163265306123</v>
      </c>
      <c r="IG108" s="124"/>
      <c r="IH108" s="124"/>
      <c r="II108" s="124"/>
      <c r="IJ108" s="124"/>
    </row>
    <row r="109" spans="1:244" ht="15" customHeight="1" x14ac:dyDescent="0.2">
      <c r="A109" s="13"/>
      <c r="B109" s="23"/>
      <c r="C109" s="25"/>
      <c r="D109" s="24">
        <v>4121</v>
      </c>
      <c r="E109" s="217" t="s">
        <v>157</v>
      </c>
      <c r="F109" s="217"/>
      <c r="G109" s="217"/>
      <c r="H109" s="217"/>
      <c r="I109" s="217"/>
      <c r="J109" s="218"/>
      <c r="K109" s="200">
        <v>0</v>
      </c>
      <c r="L109" s="200">
        <v>0</v>
      </c>
      <c r="M109" s="200">
        <v>0</v>
      </c>
      <c r="N109" s="200">
        <v>0</v>
      </c>
      <c r="O109" s="165" t="str">
        <f t="shared" si="22"/>
        <v>-</v>
      </c>
      <c r="IG109" s="124"/>
      <c r="IH109" s="124"/>
      <c r="II109" s="124"/>
      <c r="IJ109" s="124"/>
    </row>
    <row r="110" spans="1:244" ht="15" customHeight="1" x14ac:dyDescent="0.2">
      <c r="A110" s="13"/>
      <c r="B110" s="23"/>
      <c r="C110" s="25"/>
      <c r="D110" s="24">
        <v>4122</v>
      </c>
      <c r="E110" s="217" t="s">
        <v>393</v>
      </c>
      <c r="F110" s="217"/>
      <c r="G110" s="217"/>
      <c r="H110" s="217"/>
      <c r="I110" s="217"/>
      <c r="J110" s="218"/>
      <c r="K110" s="200">
        <v>16030</v>
      </c>
      <c r="L110" s="200">
        <v>21800</v>
      </c>
      <c r="M110" s="200">
        <v>7833.6</v>
      </c>
      <c r="N110" s="201">
        <v>21800</v>
      </c>
      <c r="O110" s="165">
        <f t="shared" si="22"/>
        <v>100</v>
      </c>
      <c r="IG110" s="124"/>
      <c r="IH110" s="124"/>
      <c r="II110" s="124"/>
      <c r="IJ110" s="124"/>
    </row>
    <row r="111" spans="1:244" ht="15" customHeight="1" x14ac:dyDescent="0.2">
      <c r="A111" s="13"/>
      <c r="B111" s="23"/>
      <c r="C111" s="25"/>
      <c r="D111" s="24">
        <v>4123</v>
      </c>
      <c r="E111" s="217" t="s">
        <v>158</v>
      </c>
      <c r="F111" s="217"/>
      <c r="G111" s="217"/>
      <c r="H111" s="217"/>
      <c r="I111" s="217"/>
      <c r="J111" s="218"/>
      <c r="K111" s="200">
        <v>250</v>
      </c>
      <c r="L111" s="200">
        <v>250</v>
      </c>
      <c r="M111" s="200">
        <v>0</v>
      </c>
      <c r="N111" s="200">
        <v>250</v>
      </c>
      <c r="O111" s="165">
        <f t="shared" si="22"/>
        <v>100</v>
      </c>
      <c r="IG111" s="124"/>
      <c r="IH111" s="124"/>
      <c r="II111" s="124"/>
      <c r="IJ111" s="124"/>
    </row>
    <row r="112" spans="1:244" ht="15" customHeight="1" x14ac:dyDescent="0.2">
      <c r="A112" s="36"/>
      <c r="B112" s="37"/>
      <c r="C112" s="46"/>
      <c r="D112" s="38">
        <v>4124</v>
      </c>
      <c r="E112" s="222" t="s">
        <v>159</v>
      </c>
      <c r="F112" s="222"/>
      <c r="G112" s="222"/>
      <c r="H112" s="222"/>
      <c r="I112" s="222"/>
      <c r="J112" s="223"/>
      <c r="K112" s="202">
        <v>0</v>
      </c>
      <c r="L112" s="202">
        <v>0</v>
      </c>
      <c r="M112" s="202">
        <v>0</v>
      </c>
      <c r="N112" s="202">
        <v>0</v>
      </c>
      <c r="O112" s="166" t="str">
        <f t="shared" si="22"/>
        <v>-</v>
      </c>
      <c r="IG112" s="124"/>
      <c r="IH112" s="124"/>
      <c r="II112" s="124"/>
      <c r="IJ112" s="124"/>
    </row>
    <row r="113" spans="1:244" ht="15" customHeight="1" x14ac:dyDescent="0.2">
      <c r="A113" s="13"/>
      <c r="B113" s="23"/>
      <c r="C113" s="25"/>
      <c r="D113" s="24">
        <v>4125</v>
      </c>
      <c r="E113" s="217" t="s">
        <v>160</v>
      </c>
      <c r="F113" s="217"/>
      <c r="G113" s="217"/>
      <c r="H113" s="217"/>
      <c r="I113" s="217"/>
      <c r="J113" s="218"/>
      <c r="K113" s="200">
        <v>0</v>
      </c>
      <c r="L113" s="200">
        <v>0</v>
      </c>
      <c r="M113" s="200">
        <v>0</v>
      </c>
      <c r="N113" s="200">
        <v>0</v>
      </c>
      <c r="O113" s="164" t="str">
        <f t="shared" si="22"/>
        <v>-</v>
      </c>
      <c r="IG113" s="124"/>
      <c r="IH113" s="124"/>
      <c r="II113" s="124"/>
      <c r="IJ113" s="124"/>
    </row>
    <row r="114" spans="1:244" ht="15" customHeight="1" x14ac:dyDescent="0.2">
      <c r="A114" s="13"/>
      <c r="B114" s="23"/>
      <c r="C114" s="25"/>
      <c r="D114" s="24">
        <v>4126</v>
      </c>
      <c r="E114" s="217" t="s">
        <v>161</v>
      </c>
      <c r="F114" s="217"/>
      <c r="G114" s="217"/>
      <c r="H114" s="217"/>
      <c r="I114" s="217"/>
      <c r="J114" s="218"/>
      <c r="K114" s="200">
        <v>0</v>
      </c>
      <c r="L114" s="200">
        <v>0</v>
      </c>
      <c r="M114" s="200">
        <v>900</v>
      </c>
      <c r="N114" s="200">
        <v>900</v>
      </c>
      <c r="O114" s="165" t="str">
        <f t="shared" si="22"/>
        <v>-</v>
      </c>
      <c r="IG114" s="124"/>
      <c r="IH114" s="124"/>
      <c r="II114" s="124"/>
      <c r="IJ114" s="124"/>
    </row>
    <row r="115" spans="1:244" ht="15" customHeight="1" x14ac:dyDescent="0.2">
      <c r="A115" s="13"/>
      <c r="B115" s="23"/>
      <c r="C115" s="25"/>
      <c r="D115" s="24">
        <v>4127</v>
      </c>
      <c r="E115" s="217" t="s">
        <v>162</v>
      </c>
      <c r="F115" s="217"/>
      <c r="G115" s="217"/>
      <c r="H115" s="217"/>
      <c r="I115" s="217"/>
      <c r="J115" s="218"/>
      <c r="K115" s="200">
        <v>0</v>
      </c>
      <c r="L115" s="200">
        <v>0</v>
      </c>
      <c r="M115" s="200">
        <v>0</v>
      </c>
      <c r="N115" s="200">
        <v>0</v>
      </c>
      <c r="O115" s="166" t="str">
        <f t="shared" si="22"/>
        <v>-</v>
      </c>
      <c r="IG115" s="124"/>
      <c r="IH115" s="124"/>
      <c r="II115" s="124"/>
      <c r="IJ115" s="124"/>
    </row>
    <row r="116" spans="1:244" ht="15" customHeight="1" x14ac:dyDescent="0.2">
      <c r="A116" s="13"/>
      <c r="B116" s="23"/>
      <c r="C116" s="24">
        <v>413</v>
      </c>
      <c r="D116" s="217" t="s">
        <v>163</v>
      </c>
      <c r="E116" s="217"/>
      <c r="F116" s="217"/>
      <c r="G116" s="217"/>
      <c r="H116" s="217"/>
      <c r="I116" s="217"/>
      <c r="J116" s="218"/>
      <c r="K116" s="200">
        <f t="shared" ref="K116:L116" si="25">K117+K118</f>
        <v>64381.69</v>
      </c>
      <c r="L116" s="200">
        <f t="shared" si="25"/>
        <v>75997.59</v>
      </c>
      <c r="M116" s="200">
        <f t="shared" ref="M116:N116" si="26">M117+M118</f>
        <v>85284.9</v>
      </c>
      <c r="N116" s="200">
        <f t="shared" si="26"/>
        <v>117089.96</v>
      </c>
      <c r="O116" s="164">
        <f t="shared" si="22"/>
        <v>154.07062250263465</v>
      </c>
      <c r="IG116" s="124"/>
      <c r="IH116" s="124"/>
      <c r="II116" s="124"/>
      <c r="IJ116" s="124"/>
    </row>
    <row r="117" spans="1:244" ht="15" customHeight="1" x14ac:dyDescent="0.2">
      <c r="A117" s="13"/>
      <c r="B117" s="23"/>
      <c r="C117" s="25"/>
      <c r="D117" s="24">
        <v>4131</v>
      </c>
      <c r="E117" s="217" t="s">
        <v>164</v>
      </c>
      <c r="F117" s="217"/>
      <c r="G117" s="217"/>
      <c r="H117" s="217"/>
      <c r="I117" s="217"/>
      <c r="J117" s="218"/>
      <c r="K117" s="200">
        <v>63093.69</v>
      </c>
      <c r="L117" s="200">
        <v>74497.59</v>
      </c>
      <c r="M117" s="200">
        <v>83814.899999999994</v>
      </c>
      <c r="N117" s="200">
        <v>114843.96</v>
      </c>
      <c r="O117" s="165">
        <f t="shared" si="22"/>
        <v>154.15795329754965</v>
      </c>
      <c r="IG117" s="124"/>
      <c r="IH117" s="124"/>
      <c r="II117" s="124"/>
      <c r="IJ117" s="124"/>
    </row>
    <row r="118" spans="1:244" ht="15" customHeight="1" x14ac:dyDescent="0.2">
      <c r="A118" s="13"/>
      <c r="B118" s="23"/>
      <c r="C118" s="25"/>
      <c r="D118" s="24">
        <v>4132</v>
      </c>
      <c r="E118" s="217" t="s">
        <v>165</v>
      </c>
      <c r="F118" s="217"/>
      <c r="G118" s="217"/>
      <c r="H118" s="217"/>
      <c r="I118" s="217"/>
      <c r="J118" s="218"/>
      <c r="K118" s="200">
        <v>1288</v>
      </c>
      <c r="L118" s="200">
        <v>1500</v>
      </c>
      <c r="M118" s="200">
        <v>1470</v>
      </c>
      <c r="N118" s="200">
        <v>2246</v>
      </c>
      <c r="O118" s="165">
        <f t="shared" si="22"/>
        <v>149.73333333333335</v>
      </c>
      <c r="IG118" s="124"/>
      <c r="IH118" s="124"/>
      <c r="II118" s="124"/>
      <c r="IJ118" s="124"/>
    </row>
    <row r="119" spans="1:244" ht="12.75" customHeight="1" x14ac:dyDescent="0.2">
      <c r="A119" s="13"/>
      <c r="B119" s="22">
        <v>42</v>
      </c>
      <c r="C119" s="217" t="s">
        <v>166</v>
      </c>
      <c r="D119" s="217"/>
      <c r="E119" s="217"/>
      <c r="F119" s="217"/>
      <c r="G119" s="217"/>
      <c r="H119" s="217"/>
      <c r="I119" s="217"/>
      <c r="J119" s="218"/>
      <c r="K119" s="200">
        <f>K120+K124+K129+K134+K143+K182+K190</f>
        <v>851016.5299999998</v>
      </c>
      <c r="L119" s="200">
        <f>L120+L124+L129+L134+L143+L182+L190</f>
        <v>977218.58000000007</v>
      </c>
      <c r="M119" s="200">
        <f>M120+M124+M129+M134+M143+M182+M190</f>
        <v>696848.44</v>
      </c>
      <c r="N119" s="200">
        <f>N120+N124+N129+N134+N143+N182+N190</f>
        <v>1048172.7100000001</v>
      </c>
      <c r="O119" s="165">
        <f t="shared" si="22"/>
        <v>107.26082490163051</v>
      </c>
      <c r="IG119" s="124"/>
      <c r="IH119" s="124"/>
      <c r="II119" s="124"/>
      <c r="IJ119" s="124"/>
    </row>
    <row r="120" spans="1:244" ht="15" customHeight="1" x14ac:dyDescent="0.2">
      <c r="A120" s="13"/>
      <c r="B120" s="23"/>
      <c r="C120" s="24">
        <v>421</v>
      </c>
      <c r="D120" s="217" t="s">
        <v>167</v>
      </c>
      <c r="E120" s="217"/>
      <c r="F120" s="217"/>
      <c r="G120" s="217"/>
      <c r="H120" s="217"/>
      <c r="I120" s="217"/>
      <c r="J120" s="218"/>
      <c r="K120" s="200">
        <f>K121+K122+K123</f>
        <v>21645.739999999998</v>
      </c>
      <c r="L120" s="200">
        <f>L121+L122+L123</f>
        <v>19400</v>
      </c>
      <c r="M120" s="200">
        <f>M121+M122+M123</f>
        <v>8297.75</v>
      </c>
      <c r="N120" s="200">
        <f>N121+N122+N123</f>
        <v>14038.87</v>
      </c>
      <c r="O120" s="165">
        <f t="shared" si="22"/>
        <v>72.365309278350523</v>
      </c>
      <c r="IG120" s="124"/>
      <c r="IH120" s="124"/>
      <c r="II120" s="124"/>
      <c r="IJ120" s="124"/>
    </row>
    <row r="121" spans="1:244" ht="15" customHeight="1" x14ac:dyDescent="0.2">
      <c r="A121" s="13"/>
      <c r="B121" s="23"/>
      <c r="C121" s="24"/>
      <c r="D121" s="24">
        <v>4211</v>
      </c>
      <c r="E121" s="217" t="s">
        <v>168</v>
      </c>
      <c r="F121" s="217"/>
      <c r="G121" s="217"/>
      <c r="H121" s="217"/>
      <c r="I121" s="217"/>
      <c r="J121" s="218"/>
      <c r="K121" s="200">
        <v>11491.52</v>
      </c>
      <c r="L121" s="200">
        <v>9900</v>
      </c>
      <c r="M121" s="200">
        <v>5682.92</v>
      </c>
      <c r="N121" s="200">
        <v>8300</v>
      </c>
      <c r="O121" s="165">
        <f t="shared" si="22"/>
        <v>83.838383838383834</v>
      </c>
      <c r="IG121" s="124"/>
      <c r="IH121" s="124"/>
      <c r="II121" s="124"/>
      <c r="IJ121" s="124"/>
    </row>
    <row r="122" spans="1:244" ht="15" customHeight="1" x14ac:dyDescent="0.2">
      <c r="A122" s="13"/>
      <c r="B122" s="23"/>
      <c r="C122" s="24"/>
      <c r="D122" s="24">
        <v>4212</v>
      </c>
      <c r="E122" s="217" t="s">
        <v>169</v>
      </c>
      <c r="F122" s="217"/>
      <c r="G122" s="217"/>
      <c r="H122" s="217"/>
      <c r="I122" s="217"/>
      <c r="J122" s="218"/>
      <c r="K122" s="200">
        <v>884</v>
      </c>
      <c r="L122" s="200">
        <v>1000</v>
      </c>
      <c r="M122" s="200">
        <v>0</v>
      </c>
      <c r="N122" s="200">
        <v>738.87</v>
      </c>
      <c r="O122" s="165">
        <f t="shared" si="22"/>
        <v>73.887</v>
      </c>
      <c r="IG122" s="124"/>
      <c r="IH122" s="124"/>
      <c r="II122" s="124"/>
      <c r="IJ122" s="124"/>
    </row>
    <row r="123" spans="1:244" ht="15" customHeight="1" x14ac:dyDescent="0.2">
      <c r="A123" s="13"/>
      <c r="B123" s="23"/>
      <c r="C123" s="24"/>
      <c r="D123" s="24">
        <v>4213</v>
      </c>
      <c r="E123" s="217" t="s">
        <v>170</v>
      </c>
      <c r="F123" s="217"/>
      <c r="G123" s="217"/>
      <c r="H123" s="217"/>
      <c r="I123" s="217"/>
      <c r="J123" s="218"/>
      <c r="K123" s="200">
        <v>9270.2199999999993</v>
      </c>
      <c r="L123" s="200">
        <v>8500</v>
      </c>
      <c r="M123" s="200">
        <v>2614.83</v>
      </c>
      <c r="N123" s="200">
        <v>5000</v>
      </c>
      <c r="O123" s="166">
        <f t="shared" si="22"/>
        <v>58.82352941176471</v>
      </c>
      <c r="IG123" s="124"/>
      <c r="IH123" s="124"/>
      <c r="II123" s="124"/>
      <c r="IJ123" s="124"/>
    </row>
    <row r="124" spans="1:244" ht="15" customHeight="1" x14ac:dyDescent="0.2">
      <c r="A124" s="13"/>
      <c r="B124" s="23"/>
      <c r="C124" s="24">
        <v>422</v>
      </c>
      <c r="D124" s="217" t="s">
        <v>397</v>
      </c>
      <c r="E124" s="217"/>
      <c r="F124" s="217"/>
      <c r="G124" s="217"/>
      <c r="H124" s="217"/>
      <c r="I124" s="217"/>
      <c r="J124" s="218"/>
      <c r="K124" s="200">
        <f t="shared" ref="K124:L124" si="27">K125+K126+K127+K128</f>
        <v>20334.900000000001</v>
      </c>
      <c r="L124" s="200">
        <f t="shared" si="27"/>
        <v>20000</v>
      </c>
      <c r="M124" s="200">
        <f t="shared" ref="M124:N124" si="28">M125+M126+M127+M128</f>
        <v>13422.44</v>
      </c>
      <c r="N124" s="200">
        <f t="shared" si="28"/>
        <v>19573.8</v>
      </c>
      <c r="O124" s="165">
        <f t="shared" si="22"/>
        <v>97.869</v>
      </c>
      <c r="IG124" s="124"/>
      <c r="IH124" s="124"/>
      <c r="II124" s="124"/>
      <c r="IJ124" s="124"/>
    </row>
    <row r="125" spans="1:244" ht="15" customHeight="1" x14ac:dyDescent="0.2">
      <c r="A125" s="36"/>
      <c r="B125" s="37"/>
      <c r="C125" s="38"/>
      <c r="D125" s="38">
        <v>4221</v>
      </c>
      <c r="E125" s="223" t="s">
        <v>398</v>
      </c>
      <c r="F125" s="265"/>
      <c r="G125" s="265"/>
      <c r="H125" s="265"/>
      <c r="I125" s="265"/>
      <c r="J125" s="265"/>
      <c r="K125" s="202">
        <v>20071.88</v>
      </c>
      <c r="L125" s="202">
        <v>20000</v>
      </c>
      <c r="M125" s="202">
        <v>13422.44</v>
      </c>
      <c r="N125" s="202">
        <v>19573.8</v>
      </c>
      <c r="O125" s="166">
        <f t="shared" si="22"/>
        <v>97.869</v>
      </c>
      <c r="IG125" s="124"/>
      <c r="IH125" s="124"/>
      <c r="II125" s="124"/>
      <c r="IJ125" s="124"/>
    </row>
    <row r="126" spans="1:244" ht="15" customHeight="1" x14ac:dyDescent="0.2">
      <c r="A126" s="36"/>
      <c r="B126" s="37"/>
      <c r="C126" s="38"/>
      <c r="D126" s="38">
        <v>4222</v>
      </c>
      <c r="E126" s="223" t="s">
        <v>171</v>
      </c>
      <c r="F126" s="265"/>
      <c r="G126" s="265"/>
      <c r="H126" s="265"/>
      <c r="I126" s="265"/>
      <c r="J126" s="265"/>
      <c r="K126" s="202">
        <v>263.02</v>
      </c>
      <c r="L126" s="202">
        <v>0</v>
      </c>
      <c r="M126" s="202">
        <v>0</v>
      </c>
      <c r="N126" s="202">
        <v>0</v>
      </c>
      <c r="O126" s="165" t="str">
        <f t="shared" si="22"/>
        <v>-</v>
      </c>
      <c r="IG126" s="124"/>
      <c r="IH126" s="124"/>
      <c r="II126" s="124"/>
      <c r="IJ126" s="124"/>
    </row>
    <row r="127" spans="1:244" ht="15" customHeight="1" x14ac:dyDescent="0.2">
      <c r="A127" s="13"/>
      <c r="B127" s="23"/>
      <c r="C127" s="24"/>
      <c r="D127" s="24">
        <v>4223</v>
      </c>
      <c r="E127" s="218" t="s">
        <v>172</v>
      </c>
      <c r="F127" s="221"/>
      <c r="G127" s="221"/>
      <c r="H127" s="221"/>
      <c r="I127" s="221"/>
      <c r="J127" s="221"/>
      <c r="K127" s="200">
        <v>0</v>
      </c>
      <c r="L127" s="200">
        <v>0</v>
      </c>
      <c r="M127" s="200">
        <v>0</v>
      </c>
      <c r="N127" s="200">
        <v>0</v>
      </c>
      <c r="O127" s="166" t="str">
        <f t="shared" si="22"/>
        <v>-</v>
      </c>
      <c r="IG127" s="124"/>
      <c r="IH127" s="124"/>
      <c r="II127" s="124"/>
      <c r="IJ127" s="124"/>
    </row>
    <row r="128" spans="1:244" ht="15" customHeight="1" x14ac:dyDescent="0.2">
      <c r="A128" s="36"/>
      <c r="B128" s="37"/>
      <c r="C128" s="38"/>
      <c r="D128" s="38">
        <v>4224</v>
      </c>
      <c r="E128" s="223" t="s">
        <v>173</v>
      </c>
      <c r="F128" s="265"/>
      <c r="G128" s="265"/>
      <c r="H128" s="265"/>
      <c r="I128" s="265"/>
      <c r="J128" s="265"/>
      <c r="K128" s="202">
        <v>0</v>
      </c>
      <c r="L128" s="202">
        <v>0</v>
      </c>
      <c r="M128" s="202">
        <v>0</v>
      </c>
      <c r="N128" s="202">
        <v>0</v>
      </c>
      <c r="O128" s="165" t="str">
        <f t="shared" si="22"/>
        <v>-</v>
      </c>
      <c r="IJ128" s="124"/>
    </row>
    <row r="129" spans="1:244" ht="15" customHeight="1" x14ac:dyDescent="0.2">
      <c r="A129" s="13"/>
      <c r="B129" s="23"/>
      <c r="C129" s="24">
        <v>423</v>
      </c>
      <c r="D129" s="217" t="s">
        <v>399</v>
      </c>
      <c r="E129" s="217"/>
      <c r="F129" s="217"/>
      <c r="G129" s="217"/>
      <c r="H129" s="217"/>
      <c r="I129" s="217"/>
      <c r="J129" s="218"/>
      <c r="K129" s="200">
        <f t="shared" ref="K129" si="29">K130+K131+K132+K133</f>
        <v>0</v>
      </c>
      <c r="L129" s="200">
        <v>0</v>
      </c>
      <c r="M129" s="200">
        <v>0</v>
      </c>
      <c r="N129" s="200">
        <v>0</v>
      </c>
      <c r="O129" s="166" t="str">
        <f t="shared" si="22"/>
        <v>-</v>
      </c>
      <c r="IG129" s="124"/>
      <c r="IH129" s="124"/>
      <c r="II129" s="124"/>
      <c r="IJ129" s="124"/>
    </row>
    <row r="130" spans="1:244" s="128" customFormat="1" ht="15" customHeight="1" x14ac:dyDescent="0.2">
      <c r="A130" s="13"/>
      <c r="B130" s="23"/>
      <c r="C130" s="24"/>
      <c r="D130" s="24">
        <v>4231</v>
      </c>
      <c r="E130" s="218" t="s">
        <v>398</v>
      </c>
      <c r="F130" s="221"/>
      <c r="G130" s="221"/>
      <c r="H130" s="221"/>
      <c r="I130" s="221"/>
      <c r="J130" s="221"/>
      <c r="K130" s="200">
        <v>0</v>
      </c>
      <c r="L130" s="200">
        <v>0</v>
      </c>
      <c r="M130" s="200">
        <v>0</v>
      </c>
      <c r="N130" s="200">
        <v>0</v>
      </c>
      <c r="O130" s="164" t="str">
        <f t="shared" si="22"/>
        <v>-</v>
      </c>
      <c r="IG130" s="129"/>
    </row>
    <row r="131" spans="1:244" s="128" customFormat="1" ht="15" customHeight="1" x14ac:dyDescent="0.2">
      <c r="A131" s="13"/>
      <c r="B131" s="23"/>
      <c r="C131" s="24"/>
      <c r="D131" s="24">
        <v>4232</v>
      </c>
      <c r="E131" s="218" t="s">
        <v>171</v>
      </c>
      <c r="F131" s="221"/>
      <c r="G131" s="221"/>
      <c r="H131" s="221"/>
      <c r="I131" s="221"/>
      <c r="J131" s="221"/>
      <c r="K131" s="200">
        <v>0</v>
      </c>
      <c r="L131" s="200">
        <v>0</v>
      </c>
      <c r="M131" s="200">
        <v>0</v>
      </c>
      <c r="N131" s="200">
        <v>0</v>
      </c>
      <c r="O131" s="164" t="str">
        <f t="shared" si="22"/>
        <v>-</v>
      </c>
      <c r="IG131" s="129"/>
    </row>
    <row r="132" spans="1:244" s="128" customFormat="1" ht="15" customHeight="1" x14ac:dyDescent="0.2">
      <c r="A132" s="13"/>
      <c r="B132" s="23"/>
      <c r="C132" s="24"/>
      <c r="D132" s="24">
        <v>4233</v>
      </c>
      <c r="E132" s="218" t="s">
        <v>172</v>
      </c>
      <c r="F132" s="221"/>
      <c r="G132" s="221"/>
      <c r="H132" s="221"/>
      <c r="I132" s="221"/>
      <c r="J132" s="221"/>
      <c r="K132" s="200">
        <v>0</v>
      </c>
      <c r="L132" s="200">
        <v>0</v>
      </c>
      <c r="M132" s="200">
        <v>0</v>
      </c>
      <c r="N132" s="200">
        <v>0</v>
      </c>
      <c r="O132" s="165" t="str">
        <f t="shared" si="22"/>
        <v>-</v>
      </c>
      <c r="IG132" s="129"/>
    </row>
    <row r="133" spans="1:244" s="128" customFormat="1" ht="15" customHeight="1" x14ac:dyDescent="0.2">
      <c r="A133" s="13"/>
      <c r="B133" s="23"/>
      <c r="C133" s="24"/>
      <c r="D133" s="24">
        <v>4234</v>
      </c>
      <c r="E133" s="218" t="s">
        <v>173</v>
      </c>
      <c r="F133" s="221"/>
      <c r="G133" s="221"/>
      <c r="H133" s="221"/>
      <c r="I133" s="221"/>
      <c r="J133" s="221"/>
      <c r="K133" s="200">
        <v>0</v>
      </c>
      <c r="L133" s="200">
        <v>0</v>
      </c>
      <c r="M133" s="200">
        <v>0</v>
      </c>
      <c r="N133" s="200">
        <v>0</v>
      </c>
      <c r="O133" s="165" t="str">
        <f t="shared" si="22"/>
        <v>-</v>
      </c>
      <c r="IG133" s="129"/>
    </row>
    <row r="134" spans="1:244" s="128" customFormat="1" ht="15" customHeight="1" x14ac:dyDescent="0.2">
      <c r="A134" s="36"/>
      <c r="B134" s="37"/>
      <c r="C134" s="38">
        <v>424</v>
      </c>
      <c r="D134" s="222" t="s">
        <v>174</v>
      </c>
      <c r="E134" s="222"/>
      <c r="F134" s="222"/>
      <c r="G134" s="222"/>
      <c r="H134" s="222"/>
      <c r="I134" s="222"/>
      <c r="J134" s="223"/>
      <c r="K134" s="202">
        <f t="shared" ref="K134:L134" si="30">K135+K138+K139+K140</f>
        <v>8495.42</v>
      </c>
      <c r="L134" s="202">
        <f t="shared" si="30"/>
        <v>8000</v>
      </c>
      <c r="M134" s="202">
        <f t="shared" ref="M134:N134" si="31">M135+M138+M139+M140</f>
        <v>5285.37</v>
      </c>
      <c r="N134" s="202">
        <f t="shared" si="31"/>
        <v>7651.84</v>
      </c>
      <c r="O134" s="165">
        <f t="shared" si="22"/>
        <v>95.647999999999996</v>
      </c>
      <c r="IG134" s="129"/>
    </row>
    <row r="135" spans="1:244" s="128" customFormat="1" ht="15" customHeight="1" x14ac:dyDescent="0.2">
      <c r="A135" s="13"/>
      <c r="B135" s="23"/>
      <c r="C135" s="24"/>
      <c r="D135" s="24">
        <v>4241</v>
      </c>
      <c r="E135" s="218" t="s">
        <v>398</v>
      </c>
      <c r="F135" s="221"/>
      <c r="G135" s="221"/>
      <c r="H135" s="221"/>
      <c r="I135" s="221"/>
      <c r="J135" s="221"/>
      <c r="K135" s="200">
        <f t="shared" ref="K135:L135" si="32">SUM(K136:K137)</f>
        <v>8495.42</v>
      </c>
      <c r="L135" s="200">
        <f t="shared" si="32"/>
        <v>8000</v>
      </c>
      <c r="M135" s="200">
        <f t="shared" ref="M135:N135" si="33">SUM(M136:M137)</f>
        <v>5285.37</v>
      </c>
      <c r="N135" s="200">
        <f t="shared" si="33"/>
        <v>7651.84</v>
      </c>
      <c r="O135" s="165">
        <f t="shared" si="22"/>
        <v>95.647999999999996</v>
      </c>
      <c r="IG135" s="129"/>
    </row>
    <row r="136" spans="1:244" s="128" customFormat="1" ht="15" customHeight="1" x14ac:dyDescent="0.2">
      <c r="A136" s="13"/>
      <c r="B136" s="23"/>
      <c r="C136" s="24"/>
      <c r="D136" s="24"/>
      <c r="E136" s="112">
        <v>42411</v>
      </c>
      <c r="F136" s="217" t="s">
        <v>175</v>
      </c>
      <c r="G136" s="217"/>
      <c r="H136" s="217"/>
      <c r="I136" s="217"/>
      <c r="J136" s="218"/>
      <c r="K136" s="200">
        <v>0</v>
      </c>
      <c r="L136" s="200">
        <v>0</v>
      </c>
      <c r="M136" s="200">
        <v>0</v>
      </c>
      <c r="N136" s="200">
        <v>0</v>
      </c>
      <c r="O136" s="166" t="str">
        <f t="shared" si="22"/>
        <v>-</v>
      </c>
      <c r="IG136" s="129"/>
    </row>
    <row r="137" spans="1:244" s="128" customFormat="1" ht="15" customHeight="1" x14ac:dyDescent="0.2">
      <c r="A137" s="13"/>
      <c r="B137" s="23"/>
      <c r="C137" s="24"/>
      <c r="D137" s="24"/>
      <c r="E137" s="112">
        <v>42412</v>
      </c>
      <c r="F137" s="217" t="s">
        <v>176</v>
      </c>
      <c r="G137" s="217"/>
      <c r="H137" s="217"/>
      <c r="I137" s="217"/>
      <c r="J137" s="218"/>
      <c r="K137" s="200">
        <v>8495.42</v>
      </c>
      <c r="L137" s="200">
        <v>8000</v>
      </c>
      <c r="M137" s="200">
        <v>5285.37</v>
      </c>
      <c r="N137" s="200">
        <v>7651.84</v>
      </c>
      <c r="O137" s="164">
        <f t="shared" si="22"/>
        <v>95.647999999999996</v>
      </c>
      <c r="IG137" s="129"/>
    </row>
    <row r="138" spans="1:244" s="128" customFormat="1" ht="15" customHeight="1" x14ac:dyDescent="0.2">
      <c r="A138" s="13"/>
      <c r="B138" s="23"/>
      <c r="C138" s="24"/>
      <c r="D138" s="24">
        <v>4242</v>
      </c>
      <c r="E138" s="218" t="s">
        <v>171</v>
      </c>
      <c r="F138" s="221"/>
      <c r="G138" s="221"/>
      <c r="H138" s="221"/>
      <c r="I138" s="221"/>
      <c r="J138" s="221"/>
      <c r="K138" s="200">
        <v>0</v>
      </c>
      <c r="L138" s="200">
        <v>0</v>
      </c>
      <c r="M138" s="200">
        <v>0</v>
      </c>
      <c r="N138" s="200">
        <v>0</v>
      </c>
      <c r="O138" s="165" t="str">
        <f t="shared" si="22"/>
        <v>-</v>
      </c>
      <c r="IG138" s="129"/>
    </row>
    <row r="139" spans="1:244" s="128" customFormat="1" ht="15" customHeight="1" x14ac:dyDescent="0.2">
      <c r="A139" s="13"/>
      <c r="B139" s="23"/>
      <c r="C139" s="24"/>
      <c r="D139" s="24">
        <v>4243</v>
      </c>
      <c r="E139" s="218" t="s">
        <v>172</v>
      </c>
      <c r="F139" s="221"/>
      <c r="G139" s="221"/>
      <c r="H139" s="221"/>
      <c r="I139" s="221"/>
      <c r="J139" s="221"/>
      <c r="K139" s="200">
        <v>0</v>
      </c>
      <c r="L139" s="200">
        <v>0</v>
      </c>
      <c r="M139" s="200">
        <v>0</v>
      </c>
      <c r="N139" s="200">
        <v>0</v>
      </c>
      <c r="O139" s="165" t="str">
        <f t="shared" si="22"/>
        <v>-</v>
      </c>
      <c r="IG139" s="129"/>
    </row>
    <row r="140" spans="1:244" s="128" customFormat="1" ht="14.25" customHeight="1" thickBot="1" x14ac:dyDescent="0.25">
      <c r="A140" s="27"/>
      <c r="B140" s="86"/>
      <c r="C140" s="28"/>
      <c r="D140" s="28">
        <v>4244</v>
      </c>
      <c r="E140" s="274" t="s">
        <v>173</v>
      </c>
      <c r="F140" s="275"/>
      <c r="G140" s="275"/>
      <c r="H140" s="275"/>
      <c r="I140" s="275"/>
      <c r="J140" s="275"/>
      <c r="K140" s="203">
        <v>0</v>
      </c>
      <c r="L140" s="203">
        <v>0</v>
      </c>
      <c r="M140" s="203">
        <v>0</v>
      </c>
      <c r="N140" s="203">
        <v>0</v>
      </c>
      <c r="O140" s="169" t="str">
        <f t="shared" si="22"/>
        <v>-</v>
      </c>
      <c r="IG140" s="129"/>
    </row>
    <row r="141" spans="1:244" s="128" customFormat="1" ht="15" customHeight="1" x14ac:dyDescent="0.2">
      <c r="A141" s="239" t="s">
        <v>148</v>
      </c>
      <c r="B141" s="240"/>
      <c r="C141" s="240"/>
      <c r="D141" s="240"/>
      <c r="E141" s="240"/>
      <c r="F141" s="240"/>
      <c r="G141" s="240"/>
      <c r="H141" s="240"/>
      <c r="I141" s="240"/>
      <c r="J141" s="241"/>
      <c r="K141" s="209" t="s">
        <v>409</v>
      </c>
      <c r="L141" s="209" t="s">
        <v>410</v>
      </c>
      <c r="M141" s="209" t="s">
        <v>412</v>
      </c>
      <c r="N141" s="209" t="s">
        <v>411</v>
      </c>
      <c r="O141" s="237" t="s">
        <v>387</v>
      </c>
      <c r="IG141" s="129"/>
    </row>
    <row r="142" spans="1:244" s="128" customFormat="1" ht="27" customHeight="1" x14ac:dyDescent="0.2">
      <c r="A142" s="242"/>
      <c r="B142" s="243"/>
      <c r="C142" s="243"/>
      <c r="D142" s="243"/>
      <c r="E142" s="243"/>
      <c r="F142" s="243"/>
      <c r="G142" s="243"/>
      <c r="H142" s="243"/>
      <c r="I142" s="243"/>
      <c r="J142" s="244"/>
      <c r="K142" s="210"/>
      <c r="L142" s="210"/>
      <c r="M142" s="210"/>
      <c r="N142" s="210"/>
      <c r="O142" s="238"/>
      <c r="IG142" s="129"/>
    </row>
    <row r="143" spans="1:244" s="128" customFormat="1" ht="15" customHeight="1" x14ac:dyDescent="0.2">
      <c r="A143" s="13"/>
      <c r="B143" s="23"/>
      <c r="C143" s="24">
        <v>425</v>
      </c>
      <c r="D143" s="217" t="s">
        <v>177</v>
      </c>
      <c r="E143" s="217"/>
      <c r="F143" s="217"/>
      <c r="G143" s="217"/>
      <c r="H143" s="217"/>
      <c r="I143" s="217"/>
      <c r="J143" s="218"/>
      <c r="K143" s="200">
        <f t="shared" ref="K143" si="34">K144+K145+K151+K152+K160+K161+K164+K173+K174</f>
        <v>627058.2699999999</v>
      </c>
      <c r="L143" s="200">
        <f>L144+L145+L151+L152+L160+L161+L164+L173+L174</f>
        <v>751188.58000000007</v>
      </c>
      <c r="M143" s="200">
        <f>M144+M145+M151+M152+M160+M161+M164+M173+M174</f>
        <v>541888.46</v>
      </c>
      <c r="N143" s="200">
        <f>N144+N145+N151+N152+N160+N161+N164+N173+N174</f>
        <v>842412.75000000012</v>
      </c>
      <c r="O143" s="31">
        <f t="shared" ref="O143:O176" si="35">IF(L143&gt;0,IF(N143/L143&gt;=100,"&gt;&gt;100",N143/L143*100),"-")</f>
        <v>112.14397721541506</v>
      </c>
      <c r="IG143" s="129"/>
    </row>
    <row r="144" spans="1:244" s="128" customFormat="1" ht="15" customHeight="1" x14ac:dyDescent="0.2">
      <c r="A144" s="29"/>
      <c r="B144" s="30"/>
      <c r="C144" s="33"/>
      <c r="D144" s="33">
        <v>4251</v>
      </c>
      <c r="E144" s="219" t="s">
        <v>178</v>
      </c>
      <c r="F144" s="219"/>
      <c r="G144" s="219"/>
      <c r="H144" s="219"/>
      <c r="I144" s="219"/>
      <c r="J144" s="220"/>
      <c r="K144" s="204">
        <v>18256.150000000001</v>
      </c>
      <c r="L144" s="204">
        <v>23500</v>
      </c>
      <c r="M144" s="204">
        <v>18140.87</v>
      </c>
      <c r="N144" s="204">
        <v>23500</v>
      </c>
      <c r="O144" s="31">
        <f t="shared" si="35"/>
        <v>100</v>
      </c>
      <c r="IG144" s="129"/>
    </row>
    <row r="145" spans="1:241" s="128" customFormat="1" ht="15" customHeight="1" x14ac:dyDescent="0.2">
      <c r="A145" s="13"/>
      <c r="B145" s="23"/>
      <c r="C145" s="24"/>
      <c r="D145" s="24">
        <v>4252</v>
      </c>
      <c r="E145" s="217" t="s">
        <v>179</v>
      </c>
      <c r="F145" s="217"/>
      <c r="G145" s="217"/>
      <c r="H145" s="217"/>
      <c r="I145" s="217"/>
      <c r="J145" s="218"/>
      <c r="K145" s="200">
        <f>SUM(K146:K148)</f>
        <v>358258.85</v>
      </c>
      <c r="L145" s="200">
        <f t="shared" ref="L145" si="36">SUM(L146:L148)</f>
        <v>477903.89</v>
      </c>
      <c r="M145" s="200">
        <f t="shared" ref="M145:N145" si="37">SUM(M146:M148)</f>
        <v>330511.06</v>
      </c>
      <c r="N145" s="200">
        <f t="shared" si="37"/>
        <v>503800</v>
      </c>
      <c r="O145" s="31">
        <f t="shared" si="35"/>
        <v>105.41868575290316</v>
      </c>
      <c r="IG145" s="129"/>
    </row>
    <row r="146" spans="1:241" s="128" customFormat="1" ht="15" customHeight="1" x14ac:dyDescent="0.2">
      <c r="A146" s="13"/>
      <c r="B146" s="23"/>
      <c r="C146" s="24"/>
      <c r="D146" s="25"/>
      <c r="E146" s="24">
        <v>42521</v>
      </c>
      <c r="F146" s="217" t="s">
        <v>180</v>
      </c>
      <c r="G146" s="217"/>
      <c r="H146" s="217"/>
      <c r="I146" s="217"/>
      <c r="J146" s="218"/>
      <c r="K146" s="200">
        <v>11641.89</v>
      </c>
      <c r="L146" s="200">
        <v>11641.89</v>
      </c>
      <c r="M146" s="200">
        <v>8575</v>
      </c>
      <c r="N146" s="200">
        <v>13000</v>
      </c>
      <c r="O146" s="31">
        <f t="shared" si="35"/>
        <v>111.66571750806786</v>
      </c>
      <c r="IG146" s="129"/>
    </row>
    <row r="147" spans="1:241" s="128" customFormat="1" ht="15.75" customHeight="1" x14ac:dyDescent="0.2">
      <c r="A147" s="13"/>
      <c r="B147" s="23"/>
      <c r="C147" s="24"/>
      <c r="D147" s="25"/>
      <c r="E147" s="24">
        <v>42522</v>
      </c>
      <c r="F147" s="217" t="s">
        <v>181</v>
      </c>
      <c r="G147" s="217"/>
      <c r="H147" s="217"/>
      <c r="I147" s="217"/>
      <c r="J147" s="218"/>
      <c r="K147" s="200">
        <v>0</v>
      </c>
      <c r="L147" s="200">
        <v>0</v>
      </c>
      <c r="M147" s="200">
        <v>13131.25</v>
      </c>
      <c r="N147" s="200">
        <v>13000</v>
      </c>
      <c r="O147" s="31" t="str">
        <f t="shared" si="35"/>
        <v>-</v>
      </c>
      <c r="IG147" s="129"/>
    </row>
    <row r="148" spans="1:241" s="128" customFormat="1" ht="15" customHeight="1" x14ac:dyDescent="0.2">
      <c r="A148" s="13"/>
      <c r="B148" s="23"/>
      <c r="C148" s="24"/>
      <c r="D148" s="25"/>
      <c r="E148" s="24">
        <v>42523</v>
      </c>
      <c r="F148" s="217" t="s">
        <v>182</v>
      </c>
      <c r="G148" s="217"/>
      <c r="H148" s="217"/>
      <c r="I148" s="217"/>
      <c r="J148" s="218"/>
      <c r="K148" s="200">
        <f>K149+K150</f>
        <v>346616.95999999996</v>
      </c>
      <c r="L148" s="200">
        <f t="shared" ref="L148" si="38">L149+L150</f>
        <v>466262</v>
      </c>
      <c r="M148" s="200">
        <f t="shared" ref="M148:N148" si="39">M149+M150</f>
        <v>308804.81</v>
      </c>
      <c r="N148" s="200">
        <f t="shared" si="39"/>
        <v>477800</v>
      </c>
      <c r="O148" s="31">
        <f t="shared" si="35"/>
        <v>102.47457438092746</v>
      </c>
      <c r="IG148" s="129"/>
    </row>
    <row r="149" spans="1:241" s="128" customFormat="1" ht="15" customHeight="1" x14ac:dyDescent="0.2">
      <c r="A149" s="13"/>
      <c r="B149" s="23"/>
      <c r="C149" s="24"/>
      <c r="D149" s="25"/>
      <c r="E149" s="24"/>
      <c r="F149" s="113">
        <v>425231</v>
      </c>
      <c r="G149" s="218" t="s">
        <v>183</v>
      </c>
      <c r="H149" s="221"/>
      <c r="I149" s="221"/>
      <c r="J149" s="221"/>
      <c r="K149" s="200">
        <v>331350.53999999998</v>
      </c>
      <c r="L149" s="200">
        <v>451562</v>
      </c>
      <c r="M149" s="200">
        <v>293044.05</v>
      </c>
      <c r="N149" s="200">
        <v>461900</v>
      </c>
      <c r="O149" s="31">
        <f t="shared" si="35"/>
        <v>102.28938661800595</v>
      </c>
      <c r="IG149" s="129"/>
    </row>
    <row r="150" spans="1:241" s="128" customFormat="1" ht="15" customHeight="1" x14ac:dyDescent="0.2">
      <c r="A150" s="13"/>
      <c r="B150" s="23"/>
      <c r="C150" s="24"/>
      <c r="D150" s="25"/>
      <c r="E150" s="24"/>
      <c r="F150" s="113">
        <v>425232</v>
      </c>
      <c r="G150" s="218" t="s">
        <v>184</v>
      </c>
      <c r="H150" s="221"/>
      <c r="I150" s="221"/>
      <c r="J150" s="221"/>
      <c r="K150" s="200">
        <v>15266.42</v>
      </c>
      <c r="L150" s="200">
        <v>14700</v>
      </c>
      <c r="M150" s="200">
        <v>15760.76</v>
      </c>
      <c r="N150" s="200">
        <v>15900</v>
      </c>
      <c r="O150" s="31">
        <f t="shared" si="35"/>
        <v>108.16326530612245</v>
      </c>
      <c r="IG150" s="129"/>
    </row>
    <row r="151" spans="1:241" s="128" customFormat="1" ht="15" customHeight="1" x14ac:dyDescent="0.2">
      <c r="A151" s="36"/>
      <c r="B151" s="37"/>
      <c r="C151" s="38"/>
      <c r="D151" s="38">
        <v>4253</v>
      </c>
      <c r="E151" s="222" t="s">
        <v>185</v>
      </c>
      <c r="F151" s="222"/>
      <c r="G151" s="222"/>
      <c r="H151" s="222"/>
      <c r="I151" s="222"/>
      <c r="J151" s="223"/>
      <c r="K151" s="202">
        <v>19020.8</v>
      </c>
      <c r="L151" s="202">
        <v>21000</v>
      </c>
      <c r="M151" s="202">
        <v>8000.14</v>
      </c>
      <c r="N151" s="202">
        <v>21000</v>
      </c>
      <c r="O151" s="31">
        <f t="shared" si="35"/>
        <v>100</v>
      </c>
      <c r="IG151" s="129"/>
    </row>
    <row r="152" spans="1:241" s="128" customFormat="1" ht="15" customHeight="1" x14ac:dyDescent="0.2">
      <c r="A152" s="13"/>
      <c r="B152" s="23"/>
      <c r="C152" s="24"/>
      <c r="D152" s="24">
        <v>4254</v>
      </c>
      <c r="E152" s="217" t="s">
        <v>186</v>
      </c>
      <c r="F152" s="217"/>
      <c r="G152" s="217"/>
      <c r="H152" s="217"/>
      <c r="I152" s="217"/>
      <c r="J152" s="218"/>
      <c r="K152" s="200">
        <f t="shared" ref="K152:L152" si="40">SUM(K153:K159)</f>
        <v>57543.200000000004</v>
      </c>
      <c r="L152" s="200">
        <f t="shared" si="40"/>
        <v>58822.400000000001</v>
      </c>
      <c r="M152" s="200">
        <f t="shared" ref="M152:N152" si="41">SUM(M153:M159)</f>
        <v>49969.62</v>
      </c>
      <c r="N152" s="200">
        <f t="shared" si="41"/>
        <v>69022.399999999994</v>
      </c>
      <c r="O152" s="31">
        <f t="shared" si="35"/>
        <v>117.34033293439232</v>
      </c>
      <c r="IG152" s="129"/>
    </row>
    <row r="153" spans="1:241" s="128" customFormat="1" ht="15" customHeight="1" x14ac:dyDescent="0.2">
      <c r="A153" s="13"/>
      <c r="B153" s="23"/>
      <c r="C153" s="24"/>
      <c r="D153" s="25"/>
      <c r="E153" s="24">
        <v>42541</v>
      </c>
      <c r="F153" s="217" t="s">
        <v>62</v>
      </c>
      <c r="G153" s="217"/>
      <c r="H153" s="217"/>
      <c r="I153" s="217"/>
      <c r="J153" s="218"/>
      <c r="K153" s="200">
        <v>20528.04</v>
      </c>
      <c r="L153" s="200">
        <v>21900</v>
      </c>
      <c r="M153" s="200">
        <v>12292.58</v>
      </c>
      <c r="N153" s="200">
        <v>19600</v>
      </c>
      <c r="O153" s="31">
        <f t="shared" si="35"/>
        <v>89.49771689497716</v>
      </c>
      <c r="IG153" s="129"/>
    </row>
    <row r="154" spans="1:241" s="128" customFormat="1" ht="15" customHeight="1" x14ac:dyDescent="0.2">
      <c r="A154" s="13"/>
      <c r="B154" s="23"/>
      <c r="C154" s="24"/>
      <c r="D154" s="25"/>
      <c r="E154" s="24">
        <v>42542</v>
      </c>
      <c r="F154" s="217" t="s">
        <v>187</v>
      </c>
      <c r="G154" s="217"/>
      <c r="H154" s="217"/>
      <c r="I154" s="217"/>
      <c r="J154" s="218"/>
      <c r="K154" s="200">
        <v>35467.58</v>
      </c>
      <c r="L154" s="200">
        <v>34500</v>
      </c>
      <c r="M154" s="200">
        <v>36543.300000000003</v>
      </c>
      <c r="N154" s="200">
        <v>48000</v>
      </c>
      <c r="O154" s="31">
        <f t="shared" si="35"/>
        <v>139.13043478260869</v>
      </c>
      <c r="IG154" s="129"/>
    </row>
    <row r="155" spans="1:241" s="128" customFormat="1" ht="15" customHeight="1" x14ac:dyDescent="0.2">
      <c r="A155" s="13"/>
      <c r="B155" s="23"/>
      <c r="C155" s="24"/>
      <c r="D155" s="25"/>
      <c r="E155" s="24" t="s">
        <v>188</v>
      </c>
      <c r="F155" s="217" t="s">
        <v>189</v>
      </c>
      <c r="G155" s="217"/>
      <c r="H155" s="217"/>
      <c r="I155" s="217"/>
      <c r="J155" s="218"/>
      <c r="K155" s="200">
        <v>1125.18</v>
      </c>
      <c r="L155" s="200">
        <v>2000</v>
      </c>
      <c r="M155" s="200">
        <v>852.14</v>
      </c>
      <c r="N155" s="200">
        <v>1000</v>
      </c>
      <c r="O155" s="31">
        <f t="shared" si="35"/>
        <v>50</v>
      </c>
      <c r="IG155" s="129"/>
    </row>
    <row r="156" spans="1:241" s="128" customFormat="1" ht="14.25" customHeight="1" x14ac:dyDescent="0.2">
      <c r="A156" s="13"/>
      <c r="B156" s="23"/>
      <c r="C156" s="24"/>
      <c r="D156" s="25"/>
      <c r="E156" s="24" t="s">
        <v>190</v>
      </c>
      <c r="F156" s="217" t="s">
        <v>191</v>
      </c>
      <c r="G156" s="217"/>
      <c r="H156" s="217"/>
      <c r="I156" s="217"/>
      <c r="J156" s="218"/>
      <c r="K156" s="200">
        <v>422.4</v>
      </c>
      <c r="L156" s="200">
        <v>422.4</v>
      </c>
      <c r="M156" s="200">
        <v>281.60000000000002</v>
      </c>
      <c r="N156" s="200">
        <v>422.4</v>
      </c>
      <c r="O156" s="31">
        <f t="shared" si="35"/>
        <v>100</v>
      </c>
      <c r="IG156" s="129"/>
    </row>
    <row r="157" spans="1:241" s="128" customFormat="1" ht="15" customHeight="1" x14ac:dyDescent="0.2">
      <c r="A157" s="13"/>
      <c r="B157" s="23"/>
      <c r="C157" s="24"/>
      <c r="D157" s="25"/>
      <c r="E157" s="24" t="s">
        <v>192</v>
      </c>
      <c r="F157" s="217" t="s">
        <v>193</v>
      </c>
      <c r="G157" s="217"/>
      <c r="H157" s="217"/>
      <c r="I157" s="217"/>
      <c r="J157" s="218"/>
      <c r="K157" s="200">
        <v>0</v>
      </c>
      <c r="L157" s="200">
        <v>0</v>
      </c>
      <c r="M157" s="200">
        <v>0</v>
      </c>
      <c r="N157" s="200">
        <v>0</v>
      </c>
      <c r="O157" s="31" t="str">
        <f t="shared" si="35"/>
        <v>-</v>
      </c>
      <c r="IG157" s="129"/>
    </row>
    <row r="158" spans="1:241" s="128" customFormat="1" ht="15" customHeight="1" x14ac:dyDescent="0.2">
      <c r="A158" s="13"/>
      <c r="B158" s="23"/>
      <c r="C158" s="24"/>
      <c r="D158" s="25"/>
      <c r="E158" s="24" t="s">
        <v>194</v>
      </c>
      <c r="F158" s="217" t="s">
        <v>195</v>
      </c>
      <c r="G158" s="217"/>
      <c r="H158" s="217"/>
      <c r="I158" s="217"/>
      <c r="J158" s="218"/>
      <c r="K158" s="200">
        <v>0</v>
      </c>
      <c r="L158" s="200">
        <v>0</v>
      </c>
      <c r="M158" s="200">
        <v>0</v>
      </c>
      <c r="N158" s="200">
        <v>0</v>
      </c>
      <c r="O158" s="31" t="str">
        <f t="shared" si="35"/>
        <v>-</v>
      </c>
      <c r="IG158" s="129"/>
    </row>
    <row r="159" spans="1:241" s="128" customFormat="1" ht="15" customHeight="1" x14ac:dyDescent="0.2">
      <c r="A159" s="13"/>
      <c r="B159" s="23"/>
      <c r="C159" s="24"/>
      <c r="D159" s="25"/>
      <c r="E159" s="24" t="s">
        <v>196</v>
      </c>
      <c r="F159" s="217" t="s">
        <v>197</v>
      </c>
      <c r="G159" s="217"/>
      <c r="H159" s="217"/>
      <c r="I159" s="217"/>
      <c r="J159" s="218"/>
      <c r="K159" s="200">
        <v>0</v>
      </c>
      <c r="L159" s="200">
        <v>0</v>
      </c>
      <c r="M159" s="200">
        <v>0</v>
      </c>
      <c r="N159" s="200">
        <v>0</v>
      </c>
      <c r="O159" s="31" t="str">
        <f t="shared" si="35"/>
        <v>-</v>
      </c>
      <c r="IG159" s="129"/>
    </row>
    <row r="160" spans="1:241" s="128" customFormat="1" ht="15" customHeight="1" x14ac:dyDescent="0.2">
      <c r="A160" s="13"/>
      <c r="B160" s="23"/>
      <c r="C160" s="24"/>
      <c r="D160" s="24">
        <v>4255</v>
      </c>
      <c r="E160" s="217" t="s">
        <v>414</v>
      </c>
      <c r="F160" s="217"/>
      <c r="G160" s="217"/>
      <c r="H160" s="217"/>
      <c r="I160" s="217"/>
      <c r="J160" s="218"/>
      <c r="K160" s="200">
        <v>22066.66</v>
      </c>
      <c r="L160" s="200">
        <v>22162.29</v>
      </c>
      <c r="M160" s="200">
        <v>31270.36</v>
      </c>
      <c r="N160" s="200">
        <v>50926.04</v>
      </c>
      <c r="O160" s="31">
        <f t="shared" si="35"/>
        <v>229.78690379017692</v>
      </c>
      <c r="IG160" s="129"/>
    </row>
    <row r="161" spans="1:241" s="128" customFormat="1" ht="15" customHeight="1" x14ac:dyDescent="0.2">
      <c r="A161" s="13"/>
      <c r="B161" s="23"/>
      <c r="C161" s="24"/>
      <c r="D161" s="24">
        <v>4256</v>
      </c>
      <c r="E161" s="218" t="s">
        <v>198</v>
      </c>
      <c r="F161" s="221"/>
      <c r="G161" s="221"/>
      <c r="H161" s="221"/>
      <c r="I161" s="221"/>
      <c r="J161" s="221"/>
      <c r="K161" s="200">
        <f>SUM(K162:K163)</f>
        <v>107.56</v>
      </c>
      <c r="L161" s="200">
        <f>SUM(L162:L163)</f>
        <v>1800</v>
      </c>
      <c r="M161" s="200">
        <f>SUM(M162:M163)</f>
        <v>2380</v>
      </c>
      <c r="N161" s="200">
        <f>SUM(N162:N163)</f>
        <v>2380</v>
      </c>
      <c r="O161" s="31">
        <f t="shared" si="35"/>
        <v>132.22222222222223</v>
      </c>
      <c r="IG161" s="129"/>
    </row>
    <row r="162" spans="1:241" s="128" customFormat="1" ht="15" customHeight="1" x14ac:dyDescent="0.2">
      <c r="A162" s="13"/>
      <c r="B162" s="23"/>
      <c r="C162" s="24"/>
      <c r="D162" s="24"/>
      <c r="E162" s="112">
        <v>42561</v>
      </c>
      <c r="F162" s="221" t="s">
        <v>379</v>
      </c>
      <c r="G162" s="276"/>
      <c r="H162" s="276"/>
      <c r="I162" s="276"/>
      <c r="J162" s="277"/>
      <c r="K162" s="200">
        <v>0</v>
      </c>
      <c r="L162" s="200">
        <v>0</v>
      </c>
      <c r="M162" s="200">
        <v>0</v>
      </c>
      <c r="N162" s="200">
        <v>0</v>
      </c>
      <c r="O162" s="31" t="str">
        <f t="shared" si="35"/>
        <v>-</v>
      </c>
      <c r="IG162" s="129"/>
    </row>
    <row r="163" spans="1:241" s="128" customFormat="1" ht="15" customHeight="1" x14ac:dyDescent="0.2">
      <c r="A163" s="13"/>
      <c r="B163" s="23"/>
      <c r="C163" s="24"/>
      <c r="D163" s="24"/>
      <c r="E163" s="112">
        <v>42562</v>
      </c>
      <c r="F163" s="221" t="s">
        <v>199</v>
      </c>
      <c r="G163" s="276"/>
      <c r="H163" s="276"/>
      <c r="I163" s="276"/>
      <c r="J163" s="277"/>
      <c r="K163" s="200">
        <v>107.56</v>
      </c>
      <c r="L163" s="200">
        <v>1800</v>
      </c>
      <c r="M163" s="200">
        <v>2380</v>
      </c>
      <c r="N163" s="200">
        <v>2380</v>
      </c>
      <c r="O163" s="31">
        <f t="shared" si="35"/>
        <v>132.22222222222223</v>
      </c>
      <c r="IG163" s="129"/>
    </row>
    <row r="164" spans="1:241" s="128" customFormat="1" ht="15" customHeight="1" x14ac:dyDescent="0.2">
      <c r="A164" s="36"/>
      <c r="B164" s="37"/>
      <c r="C164" s="38"/>
      <c r="D164" s="38">
        <v>4257</v>
      </c>
      <c r="E164" s="222" t="s">
        <v>200</v>
      </c>
      <c r="F164" s="222"/>
      <c r="G164" s="222"/>
      <c r="H164" s="222"/>
      <c r="I164" s="222"/>
      <c r="J164" s="223"/>
      <c r="K164" s="202">
        <f>SUM(K165:K172)</f>
        <v>116387.34999999999</v>
      </c>
      <c r="L164" s="202">
        <f>SUM(L165:L172)</f>
        <v>110150</v>
      </c>
      <c r="M164" s="202">
        <f>SUM(M165:M172)</f>
        <v>80795.66</v>
      </c>
      <c r="N164" s="202">
        <f>SUM(N165:N172)</f>
        <v>136370.63</v>
      </c>
      <c r="O164" s="31">
        <f t="shared" si="35"/>
        <v>123.80447571493418</v>
      </c>
      <c r="IG164" s="129"/>
    </row>
    <row r="165" spans="1:241" s="128" customFormat="1" ht="15" customHeight="1" x14ac:dyDescent="0.2">
      <c r="A165" s="36"/>
      <c r="B165" s="37"/>
      <c r="C165" s="38"/>
      <c r="D165" s="46"/>
      <c r="E165" s="38">
        <v>42571</v>
      </c>
      <c r="F165" s="222" t="s">
        <v>201</v>
      </c>
      <c r="G165" s="222"/>
      <c r="H165" s="222"/>
      <c r="I165" s="222"/>
      <c r="J165" s="223"/>
      <c r="K165" s="202">
        <v>23757.86</v>
      </c>
      <c r="L165" s="202">
        <v>24000</v>
      </c>
      <c r="M165" s="202">
        <v>21441.200000000001</v>
      </c>
      <c r="N165" s="202">
        <v>22120.53</v>
      </c>
      <c r="O165" s="31">
        <f t="shared" si="35"/>
        <v>92.168875</v>
      </c>
      <c r="IG165" s="129"/>
    </row>
    <row r="166" spans="1:241" s="128" customFormat="1" ht="15" customHeight="1" x14ac:dyDescent="0.2">
      <c r="A166" s="13"/>
      <c r="B166" s="23"/>
      <c r="C166" s="24"/>
      <c r="D166" s="25"/>
      <c r="E166" s="24" t="s">
        <v>202</v>
      </c>
      <c r="F166" s="217" t="s">
        <v>203</v>
      </c>
      <c r="G166" s="217"/>
      <c r="H166" s="217"/>
      <c r="I166" s="217"/>
      <c r="J166" s="218"/>
      <c r="K166" s="200">
        <v>30234.23</v>
      </c>
      <c r="L166" s="200">
        <v>19000</v>
      </c>
      <c r="M166" s="200">
        <v>15590.71</v>
      </c>
      <c r="N166" s="200">
        <v>42525.1</v>
      </c>
      <c r="O166" s="31">
        <f t="shared" si="35"/>
        <v>223.81631578947369</v>
      </c>
      <c r="IG166" s="129"/>
    </row>
    <row r="167" spans="1:241" s="128" customFormat="1" ht="15" customHeight="1" x14ac:dyDescent="0.2">
      <c r="A167" s="36"/>
      <c r="B167" s="37"/>
      <c r="C167" s="38"/>
      <c r="D167" s="46"/>
      <c r="E167" s="38" t="s">
        <v>204</v>
      </c>
      <c r="F167" s="222" t="s">
        <v>205</v>
      </c>
      <c r="G167" s="222"/>
      <c r="H167" s="222"/>
      <c r="I167" s="222"/>
      <c r="J167" s="223"/>
      <c r="K167" s="202">
        <v>4562.5</v>
      </c>
      <c r="L167" s="202">
        <v>4650</v>
      </c>
      <c r="M167" s="202">
        <v>4500</v>
      </c>
      <c r="N167" s="202">
        <v>4500</v>
      </c>
      <c r="O167" s="31">
        <f t="shared" si="35"/>
        <v>96.774193548387103</v>
      </c>
      <c r="IG167" s="129"/>
    </row>
    <row r="168" spans="1:241" s="128" customFormat="1" ht="15" customHeight="1" x14ac:dyDescent="0.2">
      <c r="A168" s="13"/>
      <c r="B168" s="23"/>
      <c r="C168" s="24"/>
      <c r="D168" s="25"/>
      <c r="E168" s="24" t="s">
        <v>206</v>
      </c>
      <c r="F168" s="217" t="s">
        <v>207</v>
      </c>
      <c r="G168" s="217"/>
      <c r="H168" s="217"/>
      <c r="I168" s="217"/>
      <c r="J168" s="218"/>
      <c r="K168" s="200">
        <v>16382.76</v>
      </c>
      <c r="L168" s="200">
        <v>22500</v>
      </c>
      <c r="M168" s="200">
        <v>16875</v>
      </c>
      <c r="N168" s="200">
        <v>24375</v>
      </c>
      <c r="O168" s="31">
        <f t="shared" si="35"/>
        <v>108.33333333333333</v>
      </c>
      <c r="IG168" s="129"/>
    </row>
    <row r="169" spans="1:241" s="128" customFormat="1" ht="15" customHeight="1" x14ac:dyDescent="0.2">
      <c r="A169" s="36"/>
      <c r="B169" s="37"/>
      <c r="C169" s="38"/>
      <c r="D169" s="46"/>
      <c r="E169" s="38" t="s">
        <v>208</v>
      </c>
      <c r="F169" s="222" t="s">
        <v>209</v>
      </c>
      <c r="G169" s="222"/>
      <c r="H169" s="222"/>
      <c r="I169" s="222"/>
      <c r="J169" s="223"/>
      <c r="K169" s="202">
        <v>0</v>
      </c>
      <c r="L169" s="202">
        <v>0</v>
      </c>
      <c r="M169" s="202">
        <v>0</v>
      </c>
      <c r="N169" s="202">
        <v>0</v>
      </c>
      <c r="O169" s="31" t="str">
        <f t="shared" si="35"/>
        <v>-</v>
      </c>
      <c r="IG169" s="129"/>
    </row>
    <row r="170" spans="1:241" s="128" customFormat="1" ht="15" customHeight="1" x14ac:dyDescent="0.2">
      <c r="A170" s="13"/>
      <c r="B170" s="23"/>
      <c r="C170" s="24"/>
      <c r="D170" s="25"/>
      <c r="E170" s="24" t="s">
        <v>210</v>
      </c>
      <c r="F170" s="217" t="s">
        <v>211</v>
      </c>
      <c r="G170" s="217"/>
      <c r="H170" s="217"/>
      <c r="I170" s="217"/>
      <c r="J170" s="218"/>
      <c r="K170" s="200">
        <v>0</v>
      </c>
      <c r="L170" s="200">
        <v>0</v>
      </c>
      <c r="M170" s="200">
        <v>0</v>
      </c>
      <c r="N170" s="200">
        <v>0</v>
      </c>
      <c r="O170" s="31" t="str">
        <f t="shared" si="35"/>
        <v>-</v>
      </c>
      <c r="IG170" s="129"/>
    </row>
    <row r="171" spans="1:241" s="128" customFormat="1" ht="15" customHeight="1" x14ac:dyDescent="0.2">
      <c r="A171" s="13"/>
      <c r="B171" s="23"/>
      <c r="C171" s="24"/>
      <c r="D171" s="25"/>
      <c r="E171" s="24" t="s">
        <v>212</v>
      </c>
      <c r="F171" s="217" t="s">
        <v>213</v>
      </c>
      <c r="G171" s="217"/>
      <c r="H171" s="217"/>
      <c r="I171" s="217"/>
      <c r="J171" s="218"/>
      <c r="K171" s="200">
        <v>33725</v>
      </c>
      <c r="L171" s="200">
        <v>30000</v>
      </c>
      <c r="M171" s="200">
        <v>9138.75</v>
      </c>
      <c r="N171" s="200">
        <v>28000</v>
      </c>
      <c r="O171" s="31">
        <f t="shared" si="35"/>
        <v>93.333333333333329</v>
      </c>
      <c r="IG171" s="129"/>
    </row>
    <row r="172" spans="1:241" s="128" customFormat="1" ht="15" customHeight="1" x14ac:dyDescent="0.2">
      <c r="A172" s="13"/>
      <c r="B172" s="23"/>
      <c r="C172" s="24"/>
      <c r="D172" s="25"/>
      <c r="E172" s="24" t="s">
        <v>214</v>
      </c>
      <c r="F172" s="217" t="s">
        <v>215</v>
      </c>
      <c r="G172" s="217"/>
      <c r="H172" s="217"/>
      <c r="I172" s="217"/>
      <c r="J172" s="218"/>
      <c r="K172" s="200">
        <v>7725</v>
      </c>
      <c r="L172" s="200">
        <v>10000</v>
      </c>
      <c r="M172" s="200">
        <v>13250</v>
      </c>
      <c r="N172" s="200">
        <v>14850</v>
      </c>
      <c r="O172" s="31">
        <f t="shared" si="35"/>
        <v>148.5</v>
      </c>
      <c r="IG172" s="129"/>
    </row>
    <row r="173" spans="1:241" s="128" customFormat="1" ht="15" customHeight="1" x14ac:dyDescent="0.2">
      <c r="A173" s="36"/>
      <c r="B173" s="37"/>
      <c r="C173" s="38"/>
      <c r="D173" s="38">
        <v>4258</v>
      </c>
      <c r="E173" s="222" t="s">
        <v>216</v>
      </c>
      <c r="F173" s="222"/>
      <c r="G173" s="222"/>
      <c r="H173" s="222"/>
      <c r="I173" s="222"/>
      <c r="J173" s="223"/>
      <c r="K173" s="202">
        <v>12834.97</v>
      </c>
      <c r="L173" s="202">
        <v>9000</v>
      </c>
      <c r="M173" s="202">
        <v>6858</v>
      </c>
      <c r="N173" s="202">
        <v>8920.52</v>
      </c>
      <c r="O173" s="31">
        <f t="shared" si="35"/>
        <v>99.116888888888894</v>
      </c>
      <c r="IG173" s="129"/>
    </row>
    <row r="174" spans="1:241" s="130" customFormat="1" ht="15" customHeight="1" x14ac:dyDescent="0.2">
      <c r="A174" s="13"/>
      <c r="B174" s="23"/>
      <c r="C174" s="24"/>
      <c r="D174" s="24">
        <v>4259</v>
      </c>
      <c r="E174" s="217" t="s">
        <v>217</v>
      </c>
      <c r="F174" s="217"/>
      <c r="G174" s="217"/>
      <c r="H174" s="217"/>
      <c r="I174" s="217"/>
      <c r="J174" s="218"/>
      <c r="K174" s="200">
        <f t="shared" ref="K174:L174" si="42">SUM(K175:K181)</f>
        <v>22582.73</v>
      </c>
      <c r="L174" s="200">
        <f t="shared" si="42"/>
        <v>26850</v>
      </c>
      <c r="M174" s="200">
        <f t="shared" ref="M174:N174" si="43">SUM(M175:M181)</f>
        <v>13962.75</v>
      </c>
      <c r="N174" s="200">
        <f t="shared" si="43"/>
        <v>26493.16</v>
      </c>
      <c r="O174" s="31">
        <f t="shared" si="35"/>
        <v>98.670986964618251</v>
      </c>
      <c r="IG174" s="131"/>
    </row>
    <row r="175" spans="1:241" s="130" customFormat="1" ht="15" customHeight="1" x14ac:dyDescent="0.2">
      <c r="A175" s="13"/>
      <c r="B175" s="23"/>
      <c r="C175" s="24"/>
      <c r="D175" s="25"/>
      <c r="E175" s="24" t="s">
        <v>404</v>
      </c>
      <c r="F175" s="217" t="s">
        <v>218</v>
      </c>
      <c r="G175" s="217"/>
      <c r="H175" s="217"/>
      <c r="I175" s="217"/>
      <c r="J175" s="218"/>
      <c r="K175" s="200">
        <v>15082.12</v>
      </c>
      <c r="L175" s="200">
        <v>18850</v>
      </c>
      <c r="M175" s="200">
        <v>7381.08</v>
      </c>
      <c r="N175" s="200">
        <v>18850</v>
      </c>
      <c r="O175" s="31">
        <f t="shared" si="35"/>
        <v>100</v>
      </c>
      <c r="IG175" s="131"/>
    </row>
    <row r="176" spans="1:241" s="130" customFormat="1" ht="16.5" customHeight="1" thickBot="1" x14ac:dyDescent="0.25">
      <c r="A176" s="27"/>
      <c r="B176" s="86"/>
      <c r="C176" s="28"/>
      <c r="D176" s="87"/>
      <c r="E176" s="28">
        <v>42592</v>
      </c>
      <c r="F176" s="322" t="s">
        <v>219</v>
      </c>
      <c r="G176" s="322"/>
      <c r="H176" s="322"/>
      <c r="I176" s="322"/>
      <c r="J176" s="274"/>
      <c r="K176" s="203">
        <v>0</v>
      </c>
      <c r="L176" s="203">
        <v>0</v>
      </c>
      <c r="M176" s="203">
        <v>0</v>
      </c>
      <c r="N176" s="203">
        <v>0</v>
      </c>
      <c r="O176" s="169" t="str">
        <f t="shared" si="35"/>
        <v>-</v>
      </c>
      <c r="IG176" s="131"/>
    </row>
    <row r="177" spans="1:241" s="130" customFormat="1" ht="15" customHeight="1" x14ac:dyDescent="0.2">
      <c r="A177" s="239" t="s">
        <v>148</v>
      </c>
      <c r="B177" s="240"/>
      <c r="C177" s="240"/>
      <c r="D177" s="240"/>
      <c r="E177" s="240"/>
      <c r="F177" s="240"/>
      <c r="G177" s="240"/>
      <c r="H177" s="240"/>
      <c r="I177" s="240"/>
      <c r="J177" s="241"/>
      <c r="K177" s="209" t="s">
        <v>409</v>
      </c>
      <c r="L177" s="209" t="s">
        <v>410</v>
      </c>
      <c r="M177" s="209" t="s">
        <v>412</v>
      </c>
      <c r="N177" s="209" t="s">
        <v>411</v>
      </c>
      <c r="O177" s="237" t="s">
        <v>387</v>
      </c>
      <c r="IG177" s="131"/>
    </row>
    <row r="178" spans="1:241" s="130" customFormat="1" ht="27" customHeight="1" x14ac:dyDescent="0.2">
      <c r="A178" s="242"/>
      <c r="B178" s="243"/>
      <c r="C178" s="243"/>
      <c r="D178" s="243"/>
      <c r="E178" s="243"/>
      <c r="F178" s="243"/>
      <c r="G178" s="243"/>
      <c r="H178" s="243"/>
      <c r="I178" s="243"/>
      <c r="J178" s="244"/>
      <c r="K178" s="210"/>
      <c r="L178" s="210"/>
      <c r="M178" s="210"/>
      <c r="N178" s="210"/>
      <c r="O178" s="238"/>
      <c r="IG178" s="131"/>
    </row>
    <row r="179" spans="1:241" s="130" customFormat="1" ht="15" customHeight="1" x14ac:dyDescent="0.2">
      <c r="A179" s="13"/>
      <c r="B179" s="23"/>
      <c r="C179" s="24"/>
      <c r="D179" s="25"/>
      <c r="E179" s="24" t="s">
        <v>392</v>
      </c>
      <c r="F179" s="217" t="s">
        <v>378</v>
      </c>
      <c r="G179" s="217"/>
      <c r="H179" s="217"/>
      <c r="I179" s="217"/>
      <c r="J179" s="218"/>
      <c r="K179" s="200">
        <v>0</v>
      </c>
      <c r="L179" s="200">
        <v>0</v>
      </c>
      <c r="M179" s="200">
        <v>0</v>
      </c>
      <c r="N179" s="200">
        <v>0</v>
      </c>
      <c r="O179" s="31" t="str">
        <f t="shared" ref="O179:O213" si="44">IF(L179&gt;0,IF(N179/L179&gt;=100,"&gt;&gt;100",N179/L179*100),"-")</f>
        <v>-</v>
      </c>
      <c r="IG179" s="131"/>
    </row>
    <row r="180" spans="1:241" s="130" customFormat="1" ht="15" customHeight="1" x14ac:dyDescent="0.2">
      <c r="A180" s="13"/>
      <c r="B180" s="23"/>
      <c r="C180" s="24"/>
      <c r="D180" s="25"/>
      <c r="E180" s="24">
        <v>42594</v>
      </c>
      <c r="F180" s="217" t="s">
        <v>220</v>
      </c>
      <c r="G180" s="217"/>
      <c r="H180" s="217"/>
      <c r="I180" s="217"/>
      <c r="J180" s="218"/>
      <c r="K180" s="200">
        <v>2513.16</v>
      </c>
      <c r="L180" s="200">
        <v>3000</v>
      </c>
      <c r="M180" s="200">
        <v>1495.44</v>
      </c>
      <c r="N180" s="200">
        <v>2243.16</v>
      </c>
      <c r="O180" s="31">
        <f t="shared" si="44"/>
        <v>74.771999999999991</v>
      </c>
      <c r="IG180" s="131"/>
    </row>
    <row r="181" spans="1:241" s="130" customFormat="1" ht="15" customHeight="1" x14ac:dyDescent="0.2">
      <c r="A181" s="13"/>
      <c r="B181" s="23"/>
      <c r="C181" s="24"/>
      <c r="D181" s="25"/>
      <c r="E181" s="24">
        <v>42595</v>
      </c>
      <c r="F181" s="217" t="s">
        <v>70</v>
      </c>
      <c r="G181" s="217"/>
      <c r="H181" s="217"/>
      <c r="I181" s="217"/>
      <c r="J181" s="218"/>
      <c r="K181" s="200">
        <v>4987.45</v>
      </c>
      <c r="L181" s="200">
        <v>5000</v>
      </c>
      <c r="M181" s="200">
        <v>5086.2299999999996</v>
      </c>
      <c r="N181" s="200">
        <v>5400</v>
      </c>
      <c r="O181" s="31">
        <f t="shared" si="44"/>
        <v>108</v>
      </c>
      <c r="IG181" s="131"/>
    </row>
    <row r="182" spans="1:241" s="130" customFormat="1" ht="15" customHeight="1" x14ac:dyDescent="0.2">
      <c r="A182" s="13"/>
      <c r="B182" s="23"/>
      <c r="C182" s="24">
        <v>426</v>
      </c>
      <c r="D182" s="217" t="s">
        <v>221</v>
      </c>
      <c r="E182" s="217"/>
      <c r="F182" s="217"/>
      <c r="G182" s="217"/>
      <c r="H182" s="217"/>
      <c r="I182" s="217"/>
      <c r="J182" s="218"/>
      <c r="K182" s="200">
        <f>SUM(K183:K189)</f>
        <v>141706.94999999998</v>
      </c>
      <c r="L182" s="200">
        <f>SUM(L183:L189)</f>
        <v>143200</v>
      </c>
      <c r="M182" s="200">
        <f>SUM(M183:M189)</f>
        <v>98395.95</v>
      </c>
      <c r="N182" s="200">
        <f>SUM(N183:N189)</f>
        <v>127300</v>
      </c>
      <c r="O182" s="31">
        <f t="shared" si="44"/>
        <v>88.896648044692739</v>
      </c>
      <c r="IG182" s="131"/>
    </row>
    <row r="183" spans="1:241" s="130" customFormat="1" ht="15" customHeight="1" x14ac:dyDescent="0.2">
      <c r="A183" s="13"/>
      <c r="B183" s="23"/>
      <c r="C183" s="24"/>
      <c r="D183" s="24">
        <v>4261</v>
      </c>
      <c r="E183" s="217" t="s">
        <v>222</v>
      </c>
      <c r="F183" s="217"/>
      <c r="G183" s="217"/>
      <c r="H183" s="217"/>
      <c r="I183" s="217"/>
      <c r="J183" s="218"/>
      <c r="K183" s="200">
        <v>8889.7000000000007</v>
      </c>
      <c r="L183" s="200">
        <v>12900</v>
      </c>
      <c r="M183" s="200">
        <v>7456.89</v>
      </c>
      <c r="N183" s="200">
        <v>12900</v>
      </c>
      <c r="O183" s="31">
        <f t="shared" si="44"/>
        <v>100</v>
      </c>
      <c r="IG183" s="131"/>
    </row>
    <row r="184" spans="1:241" s="130" customFormat="1" ht="15" customHeight="1" x14ac:dyDescent="0.2">
      <c r="A184" s="13"/>
      <c r="B184" s="23"/>
      <c r="C184" s="24"/>
      <c r="D184" s="25"/>
      <c r="E184" s="24" t="s">
        <v>223</v>
      </c>
      <c r="F184" s="217" t="s">
        <v>224</v>
      </c>
      <c r="G184" s="217"/>
      <c r="H184" s="217"/>
      <c r="I184" s="217"/>
      <c r="J184" s="218"/>
      <c r="K184" s="200">
        <v>17921.78</v>
      </c>
      <c r="L184" s="200">
        <v>20000</v>
      </c>
      <c r="M184" s="200">
        <v>17202.43</v>
      </c>
      <c r="N184" s="200">
        <v>20000</v>
      </c>
      <c r="O184" s="31">
        <f t="shared" si="44"/>
        <v>100</v>
      </c>
      <c r="IG184" s="131"/>
    </row>
    <row r="185" spans="1:241" s="130" customFormat="1" ht="15" customHeight="1" x14ac:dyDescent="0.2">
      <c r="A185" s="13"/>
      <c r="B185" s="23"/>
      <c r="C185" s="24"/>
      <c r="D185" s="24">
        <v>4262</v>
      </c>
      <c r="E185" s="217" t="s">
        <v>225</v>
      </c>
      <c r="F185" s="217"/>
      <c r="G185" s="217"/>
      <c r="H185" s="217"/>
      <c r="I185" s="217"/>
      <c r="J185" s="218"/>
      <c r="K185" s="200">
        <v>5424.23</v>
      </c>
      <c r="L185" s="200">
        <v>8900</v>
      </c>
      <c r="M185" s="200">
        <v>6601.63</v>
      </c>
      <c r="N185" s="200">
        <v>8900</v>
      </c>
      <c r="O185" s="31">
        <f t="shared" si="44"/>
        <v>100</v>
      </c>
      <c r="IG185" s="131"/>
    </row>
    <row r="186" spans="1:241" s="130" customFormat="1" ht="15" customHeight="1" x14ac:dyDescent="0.2">
      <c r="A186" s="29"/>
      <c r="B186" s="30"/>
      <c r="C186" s="24"/>
      <c r="D186" s="24">
        <v>4263</v>
      </c>
      <c r="E186" s="217" t="s">
        <v>226</v>
      </c>
      <c r="F186" s="217"/>
      <c r="G186" s="217"/>
      <c r="H186" s="217"/>
      <c r="I186" s="217"/>
      <c r="J186" s="317"/>
      <c r="K186" s="200">
        <v>43820.26</v>
      </c>
      <c r="L186" s="200">
        <v>45000</v>
      </c>
      <c r="M186" s="200">
        <v>37062.379999999997</v>
      </c>
      <c r="N186" s="200">
        <v>45000</v>
      </c>
      <c r="O186" s="31">
        <f t="shared" si="44"/>
        <v>100</v>
      </c>
      <c r="IG186" s="131"/>
    </row>
    <row r="187" spans="1:241" s="130" customFormat="1" ht="15" customHeight="1" x14ac:dyDescent="0.2">
      <c r="A187" s="29"/>
      <c r="B187" s="23"/>
      <c r="C187" s="48"/>
      <c r="D187" s="101"/>
      <c r="E187" s="102" t="s">
        <v>227</v>
      </c>
      <c r="F187" s="218" t="s">
        <v>228</v>
      </c>
      <c r="G187" s="221"/>
      <c r="H187" s="221"/>
      <c r="I187" s="221"/>
      <c r="J187" s="318"/>
      <c r="K187" s="200">
        <v>9145.6200000000008</v>
      </c>
      <c r="L187" s="200">
        <v>11900</v>
      </c>
      <c r="M187" s="200">
        <v>6940.62</v>
      </c>
      <c r="N187" s="200">
        <v>10000</v>
      </c>
      <c r="O187" s="31">
        <f t="shared" si="44"/>
        <v>84.033613445378151</v>
      </c>
      <c r="IG187" s="131"/>
    </row>
    <row r="188" spans="1:241" s="130" customFormat="1" ht="15" customHeight="1" x14ac:dyDescent="0.2">
      <c r="A188" s="13"/>
      <c r="B188" s="37"/>
      <c r="C188" s="24"/>
      <c r="D188" s="24">
        <v>4264</v>
      </c>
      <c r="E188" s="217" t="s">
        <v>229</v>
      </c>
      <c r="F188" s="217"/>
      <c r="G188" s="217"/>
      <c r="H188" s="217"/>
      <c r="I188" s="217"/>
      <c r="J188" s="317"/>
      <c r="K188" s="200">
        <v>13820.23</v>
      </c>
      <c r="L188" s="200">
        <v>14500</v>
      </c>
      <c r="M188" s="200">
        <v>13655.26</v>
      </c>
      <c r="N188" s="200">
        <v>14500</v>
      </c>
      <c r="O188" s="31">
        <f t="shared" si="44"/>
        <v>100</v>
      </c>
      <c r="IG188" s="131"/>
    </row>
    <row r="189" spans="1:241" s="130" customFormat="1" ht="15" customHeight="1" x14ac:dyDescent="0.2">
      <c r="A189" s="13"/>
      <c r="B189" s="37"/>
      <c r="C189" s="24"/>
      <c r="D189" s="24" t="s">
        <v>230</v>
      </c>
      <c r="E189" s="218" t="s">
        <v>231</v>
      </c>
      <c r="F189" s="221"/>
      <c r="G189" s="221"/>
      <c r="H189" s="221"/>
      <c r="I189" s="221"/>
      <c r="J189" s="318"/>
      <c r="K189" s="200">
        <v>42685.13</v>
      </c>
      <c r="L189" s="200">
        <v>30000</v>
      </c>
      <c r="M189" s="200">
        <v>9476.74</v>
      </c>
      <c r="N189" s="200">
        <v>16000</v>
      </c>
      <c r="O189" s="31">
        <f t="shared" si="44"/>
        <v>53.333333333333336</v>
      </c>
      <c r="IG189" s="131"/>
    </row>
    <row r="190" spans="1:241" s="130" customFormat="1" ht="15" customHeight="1" x14ac:dyDescent="0.2">
      <c r="A190" s="13"/>
      <c r="B190" s="23"/>
      <c r="C190" s="24">
        <v>429</v>
      </c>
      <c r="D190" s="217" t="s">
        <v>232</v>
      </c>
      <c r="E190" s="217"/>
      <c r="F190" s="217"/>
      <c r="G190" s="217"/>
      <c r="H190" s="217"/>
      <c r="I190" s="217"/>
      <c r="J190" s="218"/>
      <c r="K190" s="200">
        <f t="shared" ref="K190" si="45">SUM(K191:K195)</f>
        <v>31775.25</v>
      </c>
      <c r="L190" s="200">
        <f>SUM(L191:L195)</f>
        <v>35430</v>
      </c>
      <c r="M190" s="200">
        <f>SUM(M191:M195)</f>
        <v>29558.469999999998</v>
      </c>
      <c r="N190" s="200">
        <f>SUM(N191:N195)</f>
        <v>37195.449999999997</v>
      </c>
      <c r="O190" s="31">
        <f t="shared" si="44"/>
        <v>104.98292407564209</v>
      </c>
      <c r="IG190" s="131"/>
    </row>
    <row r="191" spans="1:241" s="130" customFormat="1" ht="15" customHeight="1" x14ac:dyDescent="0.2">
      <c r="A191" s="36"/>
      <c r="B191" s="37"/>
      <c r="C191" s="38"/>
      <c r="D191" s="38">
        <v>4291</v>
      </c>
      <c r="E191" s="222" t="s">
        <v>233</v>
      </c>
      <c r="F191" s="222"/>
      <c r="G191" s="222"/>
      <c r="H191" s="222"/>
      <c r="I191" s="222"/>
      <c r="J191" s="223"/>
      <c r="K191" s="202">
        <v>20746.91</v>
      </c>
      <c r="L191" s="202">
        <v>23000</v>
      </c>
      <c r="M191" s="202">
        <v>21115.35</v>
      </c>
      <c r="N191" s="202">
        <v>24796.45</v>
      </c>
      <c r="O191" s="31">
        <f t="shared" si="44"/>
        <v>107.81065217391306</v>
      </c>
      <c r="IG191" s="131"/>
    </row>
    <row r="192" spans="1:241" s="130" customFormat="1" ht="15" customHeight="1" x14ac:dyDescent="0.2">
      <c r="A192" s="13"/>
      <c r="B192" s="23"/>
      <c r="C192" s="24"/>
      <c r="D192" s="24">
        <v>4292</v>
      </c>
      <c r="E192" s="217" t="s">
        <v>234</v>
      </c>
      <c r="F192" s="217"/>
      <c r="G192" s="217"/>
      <c r="H192" s="217"/>
      <c r="I192" s="217"/>
      <c r="J192" s="218"/>
      <c r="K192" s="200">
        <v>9570.39</v>
      </c>
      <c r="L192" s="200">
        <v>10000</v>
      </c>
      <c r="M192" s="200">
        <v>6044.12</v>
      </c>
      <c r="N192" s="200">
        <v>10000</v>
      </c>
      <c r="O192" s="31">
        <f t="shared" si="44"/>
        <v>100</v>
      </c>
      <c r="IG192" s="131"/>
    </row>
    <row r="193" spans="1:241" s="130" customFormat="1" ht="15" customHeight="1" x14ac:dyDescent="0.2">
      <c r="A193" s="13"/>
      <c r="B193" s="23"/>
      <c r="C193" s="24"/>
      <c r="D193" s="24">
        <v>4293</v>
      </c>
      <c r="E193" s="217" t="s">
        <v>235</v>
      </c>
      <c r="F193" s="217"/>
      <c r="G193" s="217"/>
      <c r="H193" s="217"/>
      <c r="I193" s="217"/>
      <c r="J193" s="218"/>
      <c r="K193" s="200">
        <v>1000</v>
      </c>
      <c r="L193" s="200">
        <v>1000</v>
      </c>
      <c r="M193" s="200">
        <v>1000</v>
      </c>
      <c r="N193" s="200">
        <v>1000</v>
      </c>
      <c r="O193" s="31">
        <f t="shared" si="44"/>
        <v>100</v>
      </c>
      <c r="IG193" s="131"/>
    </row>
    <row r="194" spans="1:241" s="130" customFormat="1" ht="15" customHeight="1" x14ac:dyDescent="0.2">
      <c r="A194" s="13"/>
      <c r="B194" s="23"/>
      <c r="C194" s="24"/>
      <c r="D194" s="24">
        <v>4294</v>
      </c>
      <c r="E194" s="217" t="s">
        <v>236</v>
      </c>
      <c r="F194" s="217"/>
      <c r="G194" s="217"/>
      <c r="H194" s="217"/>
      <c r="I194" s="217"/>
      <c r="J194" s="218"/>
      <c r="K194" s="200">
        <v>450</v>
      </c>
      <c r="L194" s="200">
        <v>1400</v>
      </c>
      <c r="M194" s="200">
        <v>1399</v>
      </c>
      <c r="N194" s="200">
        <v>1399</v>
      </c>
      <c r="O194" s="31">
        <f t="shared" si="44"/>
        <v>99.928571428571431</v>
      </c>
      <c r="IG194" s="131"/>
    </row>
    <row r="195" spans="1:241" s="130" customFormat="1" ht="15" customHeight="1" x14ac:dyDescent="0.2">
      <c r="A195" s="13"/>
      <c r="B195" s="23"/>
      <c r="C195" s="24"/>
      <c r="D195" s="24">
        <v>4295</v>
      </c>
      <c r="E195" s="217" t="s">
        <v>237</v>
      </c>
      <c r="F195" s="217"/>
      <c r="G195" s="217"/>
      <c r="H195" s="217"/>
      <c r="I195" s="217"/>
      <c r="J195" s="218"/>
      <c r="K195" s="200">
        <v>7.95</v>
      </c>
      <c r="L195" s="200">
        <v>30</v>
      </c>
      <c r="M195" s="200">
        <v>0</v>
      </c>
      <c r="N195" s="200">
        <v>0</v>
      </c>
      <c r="O195" s="31">
        <f t="shared" si="44"/>
        <v>0</v>
      </c>
      <c r="IG195" s="131"/>
    </row>
    <row r="196" spans="1:241" s="130" customFormat="1" ht="13.5" customHeight="1" x14ac:dyDescent="0.2">
      <c r="A196" s="13"/>
      <c r="B196" s="22">
        <v>43</v>
      </c>
      <c r="C196" s="218" t="s">
        <v>238</v>
      </c>
      <c r="D196" s="221"/>
      <c r="E196" s="221"/>
      <c r="F196" s="221"/>
      <c r="G196" s="221"/>
      <c r="H196" s="221"/>
      <c r="I196" s="221"/>
      <c r="J196" s="221"/>
      <c r="K196" s="200">
        <v>346254</v>
      </c>
      <c r="L196" s="200">
        <v>351000</v>
      </c>
      <c r="M196" s="200">
        <v>176909.18</v>
      </c>
      <c r="N196" s="200">
        <v>367909.18</v>
      </c>
      <c r="O196" s="31">
        <f t="shared" si="44"/>
        <v>104.81743019943019</v>
      </c>
      <c r="IG196" s="131"/>
    </row>
    <row r="197" spans="1:241" s="130" customFormat="1" ht="15" customHeight="1" x14ac:dyDescent="0.2">
      <c r="A197" s="13"/>
      <c r="B197" s="22">
        <v>44</v>
      </c>
      <c r="C197" s="217" t="s">
        <v>239</v>
      </c>
      <c r="D197" s="217"/>
      <c r="E197" s="217"/>
      <c r="F197" s="217"/>
      <c r="G197" s="217"/>
      <c r="H197" s="217"/>
      <c r="I197" s="217"/>
      <c r="J197" s="218"/>
      <c r="K197" s="200">
        <f t="shared" ref="K197:L197" si="46">K198+K199+K203</f>
        <v>33768.32</v>
      </c>
      <c r="L197" s="200">
        <f t="shared" si="46"/>
        <v>6800</v>
      </c>
      <c r="M197" s="200">
        <f t="shared" ref="M197:N197" si="47">M198+M199+M203</f>
        <v>36539.85</v>
      </c>
      <c r="N197" s="200">
        <f t="shared" si="47"/>
        <v>38959.78</v>
      </c>
      <c r="O197" s="31">
        <f t="shared" si="44"/>
        <v>572.93794117647053</v>
      </c>
      <c r="IG197" s="131"/>
    </row>
    <row r="198" spans="1:241" s="130" customFormat="1" ht="15" customHeight="1" x14ac:dyDescent="0.2">
      <c r="A198" s="13"/>
      <c r="B198" s="23"/>
      <c r="C198" s="24">
        <v>441</v>
      </c>
      <c r="D198" s="217" t="s">
        <v>240</v>
      </c>
      <c r="E198" s="217"/>
      <c r="F198" s="217"/>
      <c r="G198" s="217"/>
      <c r="H198" s="217"/>
      <c r="I198" s="217"/>
      <c r="J198" s="218"/>
      <c r="K198" s="200">
        <v>0</v>
      </c>
      <c r="L198" s="200">
        <v>0</v>
      </c>
      <c r="M198" s="200">
        <v>0</v>
      </c>
      <c r="N198" s="200">
        <v>0</v>
      </c>
      <c r="O198" s="31" t="str">
        <f t="shared" si="44"/>
        <v>-</v>
      </c>
      <c r="IG198" s="131"/>
    </row>
    <row r="199" spans="1:241" s="130" customFormat="1" ht="15" customHeight="1" x14ac:dyDescent="0.2">
      <c r="A199" s="13"/>
      <c r="B199" s="23"/>
      <c r="C199" s="24">
        <v>442</v>
      </c>
      <c r="D199" s="217" t="s">
        <v>241</v>
      </c>
      <c r="E199" s="217"/>
      <c r="F199" s="217"/>
      <c r="G199" s="217"/>
      <c r="H199" s="217"/>
      <c r="I199" s="217"/>
      <c r="J199" s="218"/>
      <c r="K199" s="200">
        <f t="shared" ref="K199" si="48">SUM(K200:K202)</f>
        <v>0</v>
      </c>
      <c r="L199" s="200">
        <v>0</v>
      </c>
      <c r="M199" s="200">
        <v>0</v>
      </c>
      <c r="N199" s="200">
        <v>0</v>
      </c>
      <c r="O199" s="31" t="str">
        <f t="shared" si="44"/>
        <v>-</v>
      </c>
      <c r="IG199" s="131"/>
    </row>
    <row r="200" spans="1:241" s="130" customFormat="1" ht="15" customHeight="1" x14ac:dyDescent="0.2">
      <c r="A200" s="13"/>
      <c r="B200" s="23"/>
      <c r="C200" s="24"/>
      <c r="D200" s="24">
        <v>4421</v>
      </c>
      <c r="E200" s="218" t="s">
        <v>242</v>
      </c>
      <c r="F200" s="221"/>
      <c r="G200" s="221"/>
      <c r="H200" s="221"/>
      <c r="I200" s="221"/>
      <c r="J200" s="221"/>
      <c r="K200" s="200">
        <v>0</v>
      </c>
      <c r="L200" s="200">
        <v>0</v>
      </c>
      <c r="M200" s="200">
        <v>0</v>
      </c>
      <c r="N200" s="200">
        <v>0</v>
      </c>
      <c r="O200" s="31" t="str">
        <f t="shared" si="44"/>
        <v>-</v>
      </c>
      <c r="IG200" s="131"/>
    </row>
    <row r="201" spans="1:241" s="130" customFormat="1" ht="15" customHeight="1" x14ac:dyDescent="0.2">
      <c r="A201" s="13"/>
      <c r="B201" s="23"/>
      <c r="C201" s="24"/>
      <c r="D201" s="24">
        <v>4422</v>
      </c>
      <c r="E201" s="218" t="s">
        <v>243</v>
      </c>
      <c r="F201" s="221"/>
      <c r="G201" s="221"/>
      <c r="H201" s="221"/>
      <c r="I201" s="221"/>
      <c r="J201" s="221"/>
      <c r="K201" s="200">
        <v>0</v>
      </c>
      <c r="L201" s="200">
        <v>0</v>
      </c>
      <c r="M201" s="200">
        <v>0</v>
      </c>
      <c r="N201" s="200">
        <v>0</v>
      </c>
      <c r="O201" s="31" t="str">
        <f t="shared" si="44"/>
        <v>-</v>
      </c>
      <c r="IG201" s="131"/>
    </row>
    <row r="202" spans="1:241" s="130" customFormat="1" ht="15" customHeight="1" x14ac:dyDescent="0.2">
      <c r="A202" s="13"/>
      <c r="B202" s="23"/>
      <c r="C202" s="25"/>
      <c r="D202" s="24">
        <v>4423</v>
      </c>
      <c r="E202" s="217" t="s">
        <v>244</v>
      </c>
      <c r="F202" s="217"/>
      <c r="G202" s="217"/>
      <c r="H202" s="217"/>
      <c r="I202" s="217"/>
      <c r="J202" s="218"/>
      <c r="K202" s="200">
        <v>0</v>
      </c>
      <c r="L202" s="200">
        <v>0</v>
      </c>
      <c r="M202" s="200">
        <v>0</v>
      </c>
      <c r="N202" s="200">
        <v>0</v>
      </c>
      <c r="O202" s="31" t="str">
        <f t="shared" si="44"/>
        <v>-</v>
      </c>
      <c r="IG202" s="131"/>
    </row>
    <row r="203" spans="1:241" s="130" customFormat="1" ht="15" customHeight="1" x14ac:dyDescent="0.2">
      <c r="A203" s="13"/>
      <c r="B203" s="23"/>
      <c r="C203" s="24">
        <v>443</v>
      </c>
      <c r="D203" s="217" t="s">
        <v>245</v>
      </c>
      <c r="E203" s="217"/>
      <c r="F203" s="217"/>
      <c r="G203" s="217"/>
      <c r="H203" s="217"/>
      <c r="I203" s="217"/>
      <c r="J203" s="218"/>
      <c r="K203" s="200">
        <f t="shared" ref="K203:L203" si="49">SUM(K204:K207)</f>
        <v>33768.32</v>
      </c>
      <c r="L203" s="200">
        <f t="shared" si="49"/>
        <v>6800</v>
      </c>
      <c r="M203" s="200">
        <f t="shared" ref="M203:N203" si="50">SUM(M204:M207)</f>
        <v>36539.85</v>
      </c>
      <c r="N203" s="200">
        <f t="shared" si="50"/>
        <v>38959.78</v>
      </c>
      <c r="O203" s="31">
        <f t="shared" si="44"/>
        <v>572.93794117647053</v>
      </c>
      <c r="IG203" s="131"/>
    </row>
    <row r="204" spans="1:241" s="130" customFormat="1" ht="15" customHeight="1" x14ac:dyDescent="0.2">
      <c r="A204" s="36"/>
      <c r="B204" s="37"/>
      <c r="C204" s="38"/>
      <c r="D204" s="38">
        <v>4431</v>
      </c>
      <c r="E204" s="222" t="s">
        <v>246</v>
      </c>
      <c r="F204" s="222"/>
      <c r="G204" s="222"/>
      <c r="H204" s="222"/>
      <c r="I204" s="222"/>
      <c r="J204" s="223"/>
      <c r="K204" s="202">
        <v>5756.83</v>
      </c>
      <c r="L204" s="202">
        <v>5800</v>
      </c>
      <c r="M204" s="202">
        <v>5144.83</v>
      </c>
      <c r="N204" s="202">
        <v>6700</v>
      </c>
      <c r="O204" s="31">
        <f t="shared" si="44"/>
        <v>115.51724137931035</v>
      </c>
      <c r="IG204" s="131"/>
    </row>
    <row r="205" spans="1:241" s="130" customFormat="1" ht="15" customHeight="1" x14ac:dyDescent="0.2">
      <c r="A205" s="36"/>
      <c r="B205" s="37"/>
      <c r="C205" s="38"/>
      <c r="D205" s="38">
        <v>4432</v>
      </c>
      <c r="E205" s="222" t="s">
        <v>247</v>
      </c>
      <c r="F205" s="222"/>
      <c r="G205" s="222"/>
      <c r="H205" s="222"/>
      <c r="I205" s="222"/>
      <c r="J205" s="223"/>
      <c r="K205" s="202">
        <v>0</v>
      </c>
      <c r="L205" s="202">
        <v>0</v>
      </c>
      <c r="M205" s="202">
        <v>0</v>
      </c>
      <c r="N205" s="202">
        <v>0</v>
      </c>
      <c r="O205" s="31" t="str">
        <f t="shared" si="44"/>
        <v>-</v>
      </c>
      <c r="IG205" s="131"/>
    </row>
    <row r="206" spans="1:241" s="130" customFormat="1" ht="15" customHeight="1" x14ac:dyDescent="0.2">
      <c r="A206" s="36"/>
      <c r="B206" s="37"/>
      <c r="C206" s="38"/>
      <c r="D206" s="38">
        <v>4433</v>
      </c>
      <c r="E206" s="222" t="s">
        <v>248</v>
      </c>
      <c r="F206" s="222"/>
      <c r="G206" s="222"/>
      <c r="H206" s="222"/>
      <c r="I206" s="222"/>
      <c r="J206" s="223"/>
      <c r="K206" s="202">
        <v>10788.31</v>
      </c>
      <c r="L206" s="202">
        <v>0</v>
      </c>
      <c r="M206" s="202">
        <v>55.45</v>
      </c>
      <c r="N206" s="202">
        <v>55.45</v>
      </c>
      <c r="O206" s="31" t="str">
        <f t="shared" si="44"/>
        <v>-</v>
      </c>
      <c r="IG206" s="131"/>
    </row>
    <row r="207" spans="1:241" s="130" customFormat="1" ht="15" customHeight="1" x14ac:dyDescent="0.2">
      <c r="A207" s="13"/>
      <c r="B207" s="23"/>
      <c r="C207" s="24"/>
      <c r="D207" s="24">
        <v>4434</v>
      </c>
      <c r="E207" s="217" t="s">
        <v>249</v>
      </c>
      <c r="F207" s="217"/>
      <c r="G207" s="217"/>
      <c r="H207" s="217"/>
      <c r="I207" s="217"/>
      <c r="J207" s="218"/>
      <c r="K207" s="200">
        <v>17223.18</v>
      </c>
      <c r="L207" s="200">
        <v>1000</v>
      </c>
      <c r="M207" s="200">
        <v>31339.57</v>
      </c>
      <c r="N207" s="201">
        <v>32204.33</v>
      </c>
      <c r="O207" s="31">
        <f t="shared" si="44"/>
        <v>3220.433</v>
      </c>
      <c r="IG207" s="131"/>
    </row>
    <row r="208" spans="1:241" s="130" customFormat="1" ht="15" customHeight="1" x14ac:dyDescent="0.2">
      <c r="A208" s="36"/>
      <c r="B208" s="44" t="s">
        <v>250</v>
      </c>
      <c r="C208" s="222" t="s">
        <v>251</v>
      </c>
      <c r="D208" s="222"/>
      <c r="E208" s="222"/>
      <c r="F208" s="222"/>
      <c r="G208" s="222"/>
      <c r="H208" s="222"/>
      <c r="I208" s="222"/>
      <c r="J208" s="223"/>
      <c r="K208" s="202">
        <f t="shared" ref="K208:L208" si="51">K209+K212</f>
        <v>0</v>
      </c>
      <c r="L208" s="202">
        <f t="shared" si="51"/>
        <v>0</v>
      </c>
      <c r="M208" s="202">
        <v>0</v>
      </c>
      <c r="N208" s="202">
        <v>0</v>
      </c>
      <c r="O208" s="31" t="str">
        <f t="shared" si="44"/>
        <v>-</v>
      </c>
      <c r="IG208" s="131"/>
    </row>
    <row r="209" spans="1:241" s="130" customFormat="1" ht="15" customHeight="1" x14ac:dyDescent="0.2">
      <c r="A209" s="13"/>
      <c r="B209" s="22"/>
      <c r="C209" s="24">
        <v>451</v>
      </c>
      <c r="D209" s="217" t="s">
        <v>252</v>
      </c>
      <c r="E209" s="217"/>
      <c r="F209" s="217"/>
      <c r="G209" s="217"/>
      <c r="H209" s="217"/>
      <c r="I209" s="217"/>
      <c r="J209" s="218"/>
      <c r="K209" s="200">
        <f t="shared" ref="K209:L209" si="52">SUM(K210:K211)</f>
        <v>0</v>
      </c>
      <c r="L209" s="200">
        <f t="shared" si="52"/>
        <v>0</v>
      </c>
      <c r="M209" s="200">
        <v>0</v>
      </c>
      <c r="N209" s="200">
        <v>0</v>
      </c>
      <c r="O209" s="31" t="str">
        <f t="shared" si="44"/>
        <v>-</v>
      </c>
      <c r="IG209" s="131"/>
    </row>
    <row r="210" spans="1:241" s="130" customFormat="1" ht="15" customHeight="1" x14ac:dyDescent="0.2">
      <c r="A210" s="36"/>
      <c r="B210" s="44"/>
      <c r="C210" s="45"/>
      <c r="D210" s="38">
        <v>4511</v>
      </c>
      <c r="E210" s="222" t="s">
        <v>252</v>
      </c>
      <c r="F210" s="222"/>
      <c r="G210" s="222"/>
      <c r="H210" s="222"/>
      <c r="I210" s="222"/>
      <c r="J210" s="223"/>
      <c r="K210" s="202">
        <v>0</v>
      </c>
      <c r="L210" s="202">
        <v>0</v>
      </c>
      <c r="M210" s="202">
        <v>0</v>
      </c>
      <c r="N210" s="202">
        <v>0</v>
      </c>
      <c r="O210" s="31" t="str">
        <f t="shared" si="44"/>
        <v>-</v>
      </c>
      <c r="IG210" s="131"/>
    </row>
    <row r="211" spans="1:241" s="130" customFormat="1" ht="15" customHeight="1" x14ac:dyDescent="0.2">
      <c r="A211" s="13"/>
      <c r="B211" s="22"/>
      <c r="C211" s="26"/>
      <c r="D211" s="24">
        <v>4512</v>
      </c>
      <c r="E211" s="217" t="s">
        <v>253</v>
      </c>
      <c r="F211" s="217"/>
      <c r="G211" s="217"/>
      <c r="H211" s="217"/>
      <c r="I211" s="217"/>
      <c r="J211" s="218"/>
      <c r="K211" s="200">
        <v>0</v>
      </c>
      <c r="L211" s="200">
        <v>0</v>
      </c>
      <c r="M211" s="200">
        <v>0</v>
      </c>
      <c r="N211" s="200">
        <v>0</v>
      </c>
      <c r="O211" s="31" t="str">
        <f t="shared" si="44"/>
        <v>-</v>
      </c>
      <c r="IG211" s="131"/>
    </row>
    <row r="212" spans="1:241" s="130" customFormat="1" ht="15" customHeight="1" x14ac:dyDescent="0.2">
      <c r="A212" s="13"/>
      <c r="B212" s="22"/>
      <c r="C212" s="24">
        <v>452</v>
      </c>
      <c r="D212" s="217" t="s">
        <v>254</v>
      </c>
      <c r="E212" s="217"/>
      <c r="F212" s="217"/>
      <c r="G212" s="217"/>
      <c r="H212" s="217"/>
      <c r="I212" s="217"/>
      <c r="J212" s="218"/>
      <c r="K212" s="200">
        <v>0</v>
      </c>
      <c r="L212" s="200">
        <v>0</v>
      </c>
      <c r="M212" s="200">
        <v>0</v>
      </c>
      <c r="N212" s="200">
        <v>0</v>
      </c>
      <c r="O212" s="31" t="str">
        <f t="shared" si="44"/>
        <v>-</v>
      </c>
      <c r="IG212" s="131"/>
    </row>
    <row r="213" spans="1:241" s="130" customFormat="1" ht="14.25" customHeight="1" thickBot="1" x14ac:dyDescent="0.25">
      <c r="A213" s="27"/>
      <c r="B213" s="34"/>
      <c r="C213" s="88"/>
      <c r="D213" s="28">
        <v>4521</v>
      </c>
      <c r="E213" s="322" t="s">
        <v>255</v>
      </c>
      <c r="F213" s="322"/>
      <c r="G213" s="322"/>
      <c r="H213" s="322"/>
      <c r="I213" s="322"/>
      <c r="J213" s="274"/>
      <c r="K213" s="203">
        <v>0</v>
      </c>
      <c r="L213" s="203">
        <v>0</v>
      </c>
      <c r="M213" s="203">
        <v>0</v>
      </c>
      <c r="N213" s="203">
        <v>0</v>
      </c>
      <c r="O213" s="169" t="str">
        <f t="shared" si="44"/>
        <v>-</v>
      </c>
      <c r="IG213" s="131"/>
    </row>
    <row r="214" spans="1:241" s="130" customFormat="1" ht="15" customHeight="1" x14ac:dyDescent="0.2">
      <c r="A214" s="239" t="s">
        <v>148</v>
      </c>
      <c r="B214" s="240"/>
      <c r="C214" s="240"/>
      <c r="D214" s="240"/>
      <c r="E214" s="240"/>
      <c r="F214" s="240"/>
      <c r="G214" s="240"/>
      <c r="H214" s="240"/>
      <c r="I214" s="240"/>
      <c r="J214" s="241"/>
      <c r="K214" s="209" t="s">
        <v>409</v>
      </c>
      <c r="L214" s="209" t="s">
        <v>410</v>
      </c>
      <c r="M214" s="209" t="s">
        <v>412</v>
      </c>
      <c r="N214" s="209" t="s">
        <v>411</v>
      </c>
      <c r="O214" s="237" t="s">
        <v>387</v>
      </c>
      <c r="IG214" s="131"/>
    </row>
    <row r="215" spans="1:241" s="130" customFormat="1" ht="27" customHeight="1" x14ac:dyDescent="0.2">
      <c r="A215" s="242"/>
      <c r="B215" s="243"/>
      <c r="C215" s="243"/>
      <c r="D215" s="243"/>
      <c r="E215" s="243"/>
      <c r="F215" s="243"/>
      <c r="G215" s="243"/>
      <c r="H215" s="243"/>
      <c r="I215" s="243"/>
      <c r="J215" s="244"/>
      <c r="K215" s="210"/>
      <c r="L215" s="210"/>
      <c r="M215" s="210"/>
      <c r="N215" s="210"/>
      <c r="O215" s="238"/>
      <c r="IG215" s="131"/>
    </row>
    <row r="216" spans="1:241" s="130" customFormat="1" ht="15" customHeight="1" x14ac:dyDescent="0.2">
      <c r="A216" s="36"/>
      <c r="B216" s="44">
        <v>46</v>
      </c>
      <c r="C216" s="222" t="s">
        <v>256</v>
      </c>
      <c r="D216" s="222"/>
      <c r="E216" s="222"/>
      <c r="F216" s="222"/>
      <c r="G216" s="222"/>
      <c r="H216" s="222"/>
      <c r="I216" s="222"/>
      <c r="J216" s="223"/>
      <c r="K216" s="202">
        <f t="shared" ref="K216:L216" si="53">K217+K222</f>
        <v>8054.29</v>
      </c>
      <c r="L216" s="202">
        <f t="shared" si="53"/>
        <v>1000</v>
      </c>
      <c r="M216" s="202">
        <f t="shared" ref="M216:N216" si="54">M217+M222</f>
        <v>25946.66</v>
      </c>
      <c r="N216" s="202">
        <f t="shared" si="54"/>
        <v>25946.66</v>
      </c>
      <c r="O216" s="51">
        <f t="shared" ref="O216:O228" si="55">IF(L216&gt;0,IF(N216/L216&gt;=100,"&gt;&gt;100",N216/L216*100),"-")</f>
        <v>2594.6660000000002</v>
      </c>
      <c r="IG216" s="131"/>
    </row>
    <row r="217" spans="1:241" s="130" customFormat="1" ht="15" customHeight="1" x14ac:dyDescent="0.2">
      <c r="A217" s="13"/>
      <c r="B217" s="22"/>
      <c r="C217" s="24">
        <v>461</v>
      </c>
      <c r="D217" s="217" t="s">
        <v>400</v>
      </c>
      <c r="E217" s="217"/>
      <c r="F217" s="217"/>
      <c r="G217" s="217"/>
      <c r="H217" s="217"/>
      <c r="I217" s="217"/>
      <c r="J217" s="218"/>
      <c r="K217" s="200">
        <f t="shared" ref="K217:L217" si="56">SUM(K218:K221)</f>
        <v>0</v>
      </c>
      <c r="L217" s="200">
        <f t="shared" si="56"/>
        <v>0</v>
      </c>
      <c r="M217" s="200">
        <f t="shared" ref="M217" si="57">SUM(M218:M221)</f>
        <v>0</v>
      </c>
      <c r="N217" s="200">
        <v>0</v>
      </c>
      <c r="O217" s="51" t="str">
        <f t="shared" si="55"/>
        <v>-</v>
      </c>
      <c r="IG217" s="131"/>
    </row>
    <row r="218" spans="1:241" s="130" customFormat="1" ht="15" customHeight="1" x14ac:dyDescent="0.2">
      <c r="A218" s="13"/>
      <c r="B218" s="22"/>
      <c r="C218" s="24"/>
      <c r="D218" s="24">
        <v>4611</v>
      </c>
      <c r="E218" s="218" t="s">
        <v>257</v>
      </c>
      <c r="F218" s="221"/>
      <c r="G218" s="221"/>
      <c r="H218" s="221"/>
      <c r="I218" s="221"/>
      <c r="J218" s="221"/>
      <c r="K218" s="200">
        <v>0</v>
      </c>
      <c r="L218" s="200">
        <v>0</v>
      </c>
      <c r="M218" s="200">
        <v>0</v>
      </c>
      <c r="N218" s="200">
        <v>0</v>
      </c>
      <c r="O218" s="51" t="str">
        <f t="shared" si="55"/>
        <v>-</v>
      </c>
      <c r="IG218" s="131"/>
    </row>
    <row r="219" spans="1:241" s="130" customFormat="1" ht="14.25" customHeight="1" x14ac:dyDescent="0.2">
      <c r="A219" s="13"/>
      <c r="B219" s="22"/>
      <c r="C219" s="24"/>
      <c r="D219" s="24">
        <v>4612</v>
      </c>
      <c r="E219" s="218" t="s">
        <v>258</v>
      </c>
      <c r="F219" s="221"/>
      <c r="G219" s="221"/>
      <c r="H219" s="221"/>
      <c r="I219" s="221"/>
      <c r="J219" s="221"/>
      <c r="K219" s="200">
        <v>0</v>
      </c>
      <c r="L219" s="200">
        <v>0</v>
      </c>
      <c r="M219" s="200">
        <v>0</v>
      </c>
      <c r="N219" s="200">
        <v>0</v>
      </c>
      <c r="O219" s="51" t="str">
        <f t="shared" si="55"/>
        <v>-</v>
      </c>
      <c r="IG219" s="131"/>
    </row>
    <row r="220" spans="1:241" s="130" customFormat="1" ht="15" customHeight="1" x14ac:dyDescent="0.2">
      <c r="A220" s="13"/>
      <c r="B220" s="22"/>
      <c r="C220" s="24"/>
      <c r="D220" s="24">
        <v>4613</v>
      </c>
      <c r="E220" s="218" t="s">
        <v>259</v>
      </c>
      <c r="F220" s="221"/>
      <c r="G220" s="221"/>
      <c r="H220" s="221"/>
      <c r="I220" s="221"/>
      <c r="J220" s="221"/>
      <c r="K220" s="200">
        <v>0</v>
      </c>
      <c r="L220" s="200">
        <v>0</v>
      </c>
      <c r="M220" s="200">
        <v>0</v>
      </c>
      <c r="N220" s="200">
        <v>0</v>
      </c>
      <c r="O220" s="51" t="str">
        <f t="shared" si="55"/>
        <v>-</v>
      </c>
      <c r="IG220" s="131"/>
    </row>
    <row r="221" spans="1:241" s="130" customFormat="1" ht="15" customHeight="1" x14ac:dyDescent="0.2">
      <c r="A221" s="29"/>
      <c r="B221" s="32"/>
      <c r="C221" s="33"/>
      <c r="D221" s="33">
        <v>4614</v>
      </c>
      <c r="E221" s="220" t="s">
        <v>401</v>
      </c>
      <c r="F221" s="340"/>
      <c r="G221" s="340"/>
      <c r="H221" s="340"/>
      <c r="I221" s="340"/>
      <c r="J221" s="340"/>
      <c r="K221" s="204">
        <v>0</v>
      </c>
      <c r="L221" s="204">
        <v>0</v>
      </c>
      <c r="M221" s="204">
        <v>0</v>
      </c>
      <c r="N221" s="204">
        <v>0</v>
      </c>
      <c r="O221" s="51" t="str">
        <f t="shared" si="55"/>
        <v>-</v>
      </c>
      <c r="IG221" s="131"/>
    </row>
    <row r="222" spans="1:241" s="130" customFormat="1" ht="15" customHeight="1" x14ac:dyDescent="0.2">
      <c r="A222" s="13"/>
      <c r="B222" s="22"/>
      <c r="C222" s="24">
        <v>462</v>
      </c>
      <c r="D222" s="217" t="s">
        <v>260</v>
      </c>
      <c r="E222" s="217"/>
      <c r="F222" s="217"/>
      <c r="G222" s="217"/>
      <c r="H222" s="217"/>
      <c r="I222" s="217"/>
      <c r="J222" s="218"/>
      <c r="K222" s="200">
        <f t="shared" ref="K222:L222" si="58">SUM(K223:K226)</f>
        <v>8054.29</v>
      </c>
      <c r="L222" s="200">
        <f t="shared" si="58"/>
        <v>1000</v>
      </c>
      <c r="M222" s="200">
        <f t="shared" ref="M222:N222" si="59">SUM(M223:M226)</f>
        <v>25946.66</v>
      </c>
      <c r="N222" s="200">
        <f t="shared" si="59"/>
        <v>25946.66</v>
      </c>
      <c r="O222" s="51">
        <f t="shared" si="55"/>
        <v>2594.6660000000002</v>
      </c>
      <c r="IG222" s="131"/>
    </row>
    <row r="223" spans="1:241" s="130" customFormat="1" ht="15" customHeight="1" x14ac:dyDescent="0.2">
      <c r="A223" s="13"/>
      <c r="B223" s="22"/>
      <c r="C223" s="24"/>
      <c r="D223" s="24">
        <v>4621</v>
      </c>
      <c r="E223" s="218" t="s">
        <v>261</v>
      </c>
      <c r="F223" s="221"/>
      <c r="G223" s="221"/>
      <c r="H223" s="221"/>
      <c r="I223" s="221"/>
      <c r="J223" s="221"/>
      <c r="K223" s="200">
        <v>7416.24</v>
      </c>
      <c r="L223" s="200">
        <v>1000</v>
      </c>
      <c r="M223" s="200">
        <v>25946.66</v>
      </c>
      <c r="N223" s="200">
        <v>25946.66</v>
      </c>
      <c r="O223" s="51">
        <f t="shared" si="55"/>
        <v>2594.6660000000002</v>
      </c>
      <c r="IG223" s="131"/>
    </row>
    <row r="224" spans="1:241" s="130" customFormat="1" ht="15" customHeight="1" x14ac:dyDescent="0.2">
      <c r="A224" s="13"/>
      <c r="B224" s="22"/>
      <c r="C224" s="24"/>
      <c r="D224" s="24">
        <v>4622</v>
      </c>
      <c r="E224" s="218" t="s">
        <v>262</v>
      </c>
      <c r="F224" s="221"/>
      <c r="G224" s="221"/>
      <c r="H224" s="221"/>
      <c r="I224" s="221"/>
      <c r="J224" s="221"/>
      <c r="K224" s="200">
        <v>0</v>
      </c>
      <c r="L224" s="200">
        <v>0</v>
      </c>
      <c r="M224" s="200">
        <v>0</v>
      </c>
      <c r="N224" s="200">
        <v>0</v>
      </c>
      <c r="O224" s="51" t="str">
        <f t="shared" si="55"/>
        <v>-</v>
      </c>
      <c r="IG224" s="131"/>
    </row>
    <row r="225" spans="1:241" s="130" customFormat="1" ht="15" customHeight="1" x14ac:dyDescent="0.2">
      <c r="A225" s="13"/>
      <c r="B225" s="22"/>
      <c r="C225" s="24"/>
      <c r="D225" s="24">
        <v>4623</v>
      </c>
      <c r="E225" s="218" t="s">
        <v>263</v>
      </c>
      <c r="F225" s="221"/>
      <c r="G225" s="221"/>
      <c r="H225" s="221"/>
      <c r="I225" s="221"/>
      <c r="J225" s="221"/>
      <c r="K225" s="200">
        <v>0</v>
      </c>
      <c r="L225" s="200">
        <v>0</v>
      </c>
      <c r="M225" s="200">
        <v>0</v>
      </c>
      <c r="N225" s="200">
        <v>0</v>
      </c>
      <c r="O225" s="51" t="str">
        <f t="shared" si="55"/>
        <v>-</v>
      </c>
      <c r="IG225" s="131"/>
    </row>
    <row r="226" spans="1:241" s="130" customFormat="1" ht="15" customHeight="1" thickBot="1" x14ac:dyDescent="0.25">
      <c r="A226" s="27"/>
      <c r="B226" s="34"/>
      <c r="C226" s="28"/>
      <c r="D226" s="28">
        <v>4624</v>
      </c>
      <c r="E226" s="274" t="s">
        <v>390</v>
      </c>
      <c r="F226" s="275"/>
      <c r="G226" s="275"/>
      <c r="H226" s="275"/>
      <c r="I226" s="275"/>
      <c r="J226" s="275"/>
      <c r="K226" s="203">
        <v>638.04999999999995</v>
      </c>
      <c r="L226" s="203">
        <v>0</v>
      </c>
      <c r="M226" s="203">
        <v>0</v>
      </c>
      <c r="N226" s="203">
        <v>0</v>
      </c>
      <c r="O226" s="51" t="str">
        <f t="shared" si="55"/>
        <v>-</v>
      </c>
      <c r="IG226" s="131"/>
    </row>
    <row r="227" spans="1:241" s="130" customFormat="1" ht="20.25" customHeight="1" x14ac:dyDescent="0.2">
      <c r="A227" s="338" t="s">
        <v>264</v>
      </c>
      <c r="B227" s="339"/>
      <c r="C227" s="339"/>
      <c r="D227" s="339"/>
      <c r="E227" s="339"/>
      <c r="F227" s="339"/>
      <c r="G227" s="339"/>
      <c r="H227" s="339"/>
      <c r="I227" s="339"/>
      <c r="J227" s="339"/>
      <c r="K227" s="319">
        <f>K101</f>
        <v>1716065.91</v>
      </c>
      <c r="L227" s="319">
        <f>L101</f>
        <v>1899066.17</v>
      </c>
      <c r="M227" s="325">
        <f>M101</f>
        <v>1538230.27</v>
      </c>
      <c r="N227" s="319">
        <f>N101</f>
        <v>2317052.27</v>
      </c>
      <c r="O227" s="320">
        <f t="shared" si="55"/>
        <v>122.01008614670863</v>
      </c>
      <c r="IG227" s="131"/>
    </row>
    <row r="228" spans="1:241" s="130" customFormat="1" ht="15" customHeight="1" thickBot="1" x14ac:dyDescent="0.25">
      <c r="A228" s="329"/>
      <c r="B228" s="330"/>
      <c r="C228" s="330"/>
      <c r="D228" s="330"/>
      <c r="E228" s="330"/>
      <c r="F228" s="330"/>
      <c r="G228" s="330"/>
      <c r="H228" s="330"/>
      <c r="I228" s="330"/>
      <c r="J228" s="330"/>
      <c r="K228" s="256"/>
      <c r="L228" s="256"/>
      <c r="M228" s="324"/>
      <c r="N228" s="256"/>
      <c r="O228" s="321" t="str">
        <f t="shared" si="55"/>
        <v>-</v>
      </c>
      <c r="IG228" s="131"/>
    </row>
    <row r="229" spans="1:241" s="130" customFormat="1" ht="15" customHeight="1" x14ac:dyDescent="0.2">
      <c r="A229" s="239" t="s">
        <v>265</v>
      </c>
      <c r="B229" s="240"/>
      <c r="C229" s="240"/>
      <c r="D229" s="240"/>
      <c r="E229" s="240"/>
      <c r="F229" s="240"/>
      <c r="G229" s="240"/>
      <c r="H229" s="240"/>
      <c r="I229" s="240"/>
      <c r="J229" s="241"/>
      <c r="K229" s="209" t="s">
        <v>409</v>
      </c>
      <c r="L229" s="209" t="s">
        <v>410</v>
      </c>
      <c r="M229" s="209" t="s">
        <v>412</v>
      </c>
      <c r="N229" s="209" t="s">
        <v>411</v>
      </c>
      <c r="O229" s="237" t="s">
        <v>387</v>
      </c>
      <c r="IG229" s="131"/>
    </row>
    <row r="230" spans="1:241" s="130" customFormat="1" ht="27" customHeight="1" x14ac:dyDescent="0.2">
      <c r="A230" s="242"/>
      <c r="B230" s="243"/>
      <c r="C230" s="243"/>
      <c r="D230" s="243"/>
      <c r="E230" s="243"/>
      <c r="F230" s="243"/>
      <c r="G230" s="243"/>
      <c r="H230" s="243"/>
      <c r="I230" s="243"/>
      <c r="J230" s="244"/>
      <c r="K230" s="210"/>
      <c r="L230" s="210"/>
      <c r="M230" s="210"/>
      <c r="N230" s="210"/>
      <c r="O230" s="238"/>
      <c r="IG230" s="131"/>
    </row>
    <row r="231" spans="1:241" s="130" customFormat="1" ht="15" customHeight="1" x14ac:dyDescent="0.2">
      <c r="A231" s="13"/>
      <c r="B231" s="22" t="s">
        <v>266</v>
      </c>
      <c r="C231" s="217" t="s">
        <v>267</v>
      </c>
      <c r="D231" s="217"/>
      <c r="E231" s="217"/>
      <c r="F231" s="217"/>
      <c r="G231" s="217"/>
      <c r="H231" s="217"/>
      <c r="I231" s="217"/>
      <c r="J231" s="218"/>
      <c r="K231" s="200">
        <f>K232+K240+K254+K257+K265</f>
        <v>1142456.3500000001</v>
      </c>
      <c r="L231" s="200">
        <f>L232+L240+L254+L257+L265</f>
        <v>1865852</v>
      </c>
      <c r="M231" s="200">
        <f>M232+M240+M254+M257+M265</f>
        <v>1490837.74</v>
      </c>
      <c r="N231" s="200">
        <f>N232+N240+N254+N257+N265</f>
        <v>2173888.02</v>
      </c>
      <c r="O231" s="31">
        <f t="shared" ref="O231:O249" si="60">IF(L231&gt;0,IF(N231/L231&gt;=100,"&gt;&gt;100",N231/L231*100),"-")</f>
        <v>116.50913470093019</v>
      </c>
      <c r="IG231" s="131"/>
    </row>
    <row r="232" spans="1:241" s="130" customFormat="1" ht="15" customHeight="1" x14ac:dyDescent="0.2">
      <c r="A232" s="13"/>
      <c r="B232" s="22"/>
      <c r="C232" s="24" t="s">
        <v>268</v>
      </c>
      <c r="D232" s="217" t="s">
        <v>269</v>
      </c>
      <c r="E232" s="217"/>
      <c r="F232" s="217"/>
      <c r="G232" s="217"/>
      <c r="H232" s="217"/>
      <c r="I232" s="217"/>
      <c r="J232" s="218"/>
      <c r="K232" s="200">
        <f t="shared" ref="K232:L232" si="61">K233+K234+K235</f>
        <v>1007291.64</v>
      </c>
      <c r="L232" s="200">
        <f t="shared" si="61"/>
        <v>1565352</v>
      </c>
      <c r="M232" s="200">
        <f t="shared" ref="M232" si="62">M233+M234+M235</f>
        <v>1350855.67</v>
      </c>
      <c r="N232" s="200">
        <f t="shared" ref="N232" si="63">N233+N234+N235</f>
        <v>2048988.02</v>
      </c>
      <c r="O232" s="31">
        <f t="shared" si="60"/>
        <v>130.89631086171033</v>
      </c>
      <c r="IG232" s="131"/>
    </row>
    <row r="233" spans="1:241" s="130" customFormat="1" ht="15" customHeight="1" x14ac:dyDescent="0.2">
      <c r="A233" s="13"/>
      <c r="B233" s="22"/>
      <c r="C233" s="24"/>
      <c r="D233" s="24" t="s">
        <v>270</v>
      </c>
      <c r="E233" s="218" t="s">
        <v>271</v>
      </c>
      <c r="F233" s="221"/>
      <c r="G233" s="221"/>
      <c r="H233" s="221"/>
      <c r="I233" s="221"/>
      <c r="J233" s="221"/>
      <c r="K233" s="200">
        <v>0</v>
      </c>
      <c r="L233" s="200">
        <v>0</v>
      </c>
      <c r="M233" s="200">
        <v>0</v>
      </c>
      <c r="N233" s="200">
        <v>0</v>
      </c>
      <c r="O233" s="31" t="str">
        <f t="shared" si="60"/>
        <v>-</v>
      </c>
      <c r="IG233" s="131"/>
    </row>
    <row r="234" spans="1:241" s="130" customFormat="1" ht="15" customHeight="1" x14ac:dyDescent="0.2">
      <c r="A234" s="13"/>
      <c r="B234" s="22"/>
      <c r="C234" s="24"/>
      <c r="D234" s="24" t="s">
        <v>272</v>
      </c>
      <c r="E234" s="218" t="s">
        <v>273</v>
      </c>
      <c r="F234" s="221"/>
      <c r="G234" s="221"/>
      <c r="H234" s="221"/>
      <c r="I234" s="221"/>
      <c r="J234" s="221"/>
      <c r="K234" s="200">
        <v>0</v>
      </c>
      <c r="L234" s="200">
        <v>0</v>
      </c>
      <c r="M234" s="200">
        <v>0</v>
      </c>
      <c r="N234" s="200">
        <v>0</v>
      </c>
      <c r="O234" s="31" t="str">
        <f t="shared" si="60"/>
        <v>-</v>
      </c>
      <c r="IG234" s="131"/>
    </row>
    <row r="235" spans="1:241" s="130" customFormat="1" ht="15" customHeight="1" x14ac:dyDescent="0.2">
      <c r="A235" s="13"/>
      <c r="B235" s="22"/>
      <c r="C235" s="26"/>
      <c r="D235" s="24" t="s">
        <v>274</v>
      </c>
      <c r="E235" s="217" t="s">
        <v>275</v>
      </c>
      <c r="F235" s="217"/>
      <c r="G235" s="217"/>
      <c r="H235" s="217"/>
      <c r="I235" s="217"/>
      <c r="J235" s="218"/>
      <c r="K235" s="200">
        <f>K236+K237+K238+K239</f>
        <v>1007291.64</v>
      </c>
      <c r="L235" s="200">
        <f>L236+L237+L238+L239</f>
        <v>1565352</v>
      </c>
      <c r="M235" s="200">
        <f>M236+M237+M238+M239</f>
        <v>1350855.67</v>
      </c>
      <c r="N235" s="200">
        <f>N236+N237+N238+N239</f>
        <v>2048988.02</v>
      </c>
      <c r="O235" s="31">
        <f t="shared" si="60"/>
        <v>130.89631086171033</v>
      </c>
      <c r="IG235" s="131"/>
    </row>
    <row r="236" spans="1:241" s="130" customFormat="1" ht="15" customHeight="1" x14ac:dyDescent="0.2">
      <c r="A236" s="13"/>
      <c r="B236" s="23"/>
      <c r="C236" s="25"/>
      <c r="D236" s="24"/>
      <c r="E236" s="24" t="s">
        <v>276</v>
      </c>
      <c r="F236" s="217" t="s">
        <v>277</v>
      </c>
      <c r="G236" s="217"/>
      <c r="H236" s="217"/>
      <c r="I236" s="217"/>
      <c r="J236" s="218"/>
      <c r="K236" s="200">
        <v>1007291.64</v>
      </c>
      <c r="L236" s="200">
        <v>1565352</v>
      </c>
      <c r="M236" s="200">
        <v>1350855.67</v>
      </c>
      <c r="N236" s="200">
        <v>2048988.02</v>
      </c>
      <c r="O236" s="31">
        <f t="shared" si="60"/>
        <v>130.89631086171033</v>
      </c>
      <c r="IG236" s="131"/>
    </row>
    <row r="237" spans="1:241" s="130" customFormat="1" ht="15" customHeight="1" x14ac:dyDescent="0.2">
      <c r="A237" s="13"/>
      <c r="B237" s="23"/>
      <c r="C237" s="25"/>
      <c r="D237" s="24"/>
      <c r="E237" s="24" t="s">
        <v>278</v>
      </c>
      <c r="F237" s="217" t="s">
        <v>279</v>
      </c>
      <c r="G237" s="217"/>
      <c r="H237" s="217"/>
      <c r="I237" s="217"/>
      <c r="J237" s="218"/>
      <c r="K237" s="200">
        <v>0</v>
      </c>
      <c r="L237" s="200">
        <v>0</v>
      </c>
      <c r="M237" s="200">
        <v>0</v>
      </c>
      <c r="N237" s="200">
        <v>0</v>
      </c>
      <c r="O237" s="31" t="str">
        <f t="shared" si="60"/>
        <v>-</v>
      </c>
      <c r="IG237" s="131"/>
    </row>
    <row r="238" spans="1:241" s="130" customFormat="1" ht="15" customHeight="1" x14ac:dyDescent="0.2">
      <c r="A238" s="13"/>
      <c r="B238" s="23"/>
      <c r="C238" s="25"/>
      <c r="D238" s="24"/>
      <c r="E238" s="147" t="s">
        <v>280</v>
      </c>
      <c r="F238" s="218" t="s">
        <v>281</v>
      </c>
      <c r="G238" s="221"/>
      <c r="H238" s="221"/>
      <c r="I238" s="221"/>
      <c r="J238" s="221"/>
      <c r="K238" s="200">
        <v>0</v>
      </c>
      <c r="L238" s="200">
        <v>0</v>
      </c>
      <c r="M238" s="200">
        <v>0</v>
      </c>
      <c r="N238" s="200">
        <v>0</v>
      </c>
      <c r="O238" s="31" t="str">
        <f t="shared" si="60"/>
        <v>-</v>
      </c>
      <c r="IG238" s="131"/>
    </row>
    <row r="239" spans="1:241" s="130" customFormat="1" ht="15" customHeight="1" x14ac:dyDescent="0.2">
      <c r="A239" s="13"/>
      <c r="B239" s="23"/>
      <c r="C239" s="25"/>
      <c r="D239" s="24"/>
      <c r="E239" s="147" t="s">
        <v>282</v>
      </c>
      <c r="F239" s="217" t="s">
        <v>283</v>
      </c>
      <c r="G239" s="217"/>
      <c r="H239" s="217"/>
      <c r="I239" s="217"/>
      <c r="J239" s="218"/>
      <c r="K239" s="200">
        <v>0</v>
      </c>
      <c r="L239" s="206">
        <v>0</v>
      </c>
      <c r="M239" s="206">
        <v>0</v>
      </c>
      <c r="N239" s="200">
        <v>0</v>
      </c>
      <c r="O239" s="31" t="str">
        <f t="shared" si="60"/>
        <v>-</v>
      </c>
      <c r="IG239" s="131"/>
    </row>
    <row r="240" spans="1:241" s="130" customFormat="1" ht="15" customHeight="1" x14ac:dyDescent="0.2">
      <c r="A240" s="13"/>
      <c r="B240" s="23"/>
      <c r="C240" s="24" t="s">
        <v>284</v>
      </c>
      <c r="D240" s="217" t="s">
        <v>285</v>
      </c>
      <c r="E240" s="217"/>
      <c r="F240" s="217"/>
      <c r="G240" s="217"/>
      <c r="H240" s="217"/>
      <c r="I240" s="217"/>
      <c r="J240" s="218"/>
      <c r="K240" s="200">
        <f>K241+K245+K252</f>
        <v>132764.71</v>
      </c>
      <c r="L240" s="200">
        <f>L241+L245+L252</f>
        <v>79437.5</v>
      </c>
      <c r="M240" s="200">
        <f>M241+M245+M252</f>
        <v>63754.020000000004</v>
      </c>
      <c r="N240" s="200">
        <f>N241+N245+N252</f>
        <v>49900</v>
      </c>
      <c r="O240" s="31">
        <f t="shared" si="60"/>
        <v>62.816679779701026</v>
      </c>
      <c r="IG240" s="131"/>
    </row>
    <row r="241" spans="1:241" s="130" customFormat="1" ht="15" customHeight="1" x14ac:dyDescent="0.2">
      <c r="A241" s="13"/>
      <c r="B241" s="23"/>
      <c r="C241" s="25"/>
      <c r="D241" s="24" t="s">
        <v>286</v>
      </c>
      <c r="E241" s="217" t="s">
        <v>287</v>
      </c>
      <c r="F241" s="217"/>
      <c r="G241" s="217"/>
      <c r="H241" s="217"/>
      <c r="I241" s="217"/>
      <c r="J241" s="218"/>
      <c r="K241" s="200">
        <f t="shared" ref="K241" si="64">SUM(K242:K244)</f>
        <v>8449.9600000000009</v>
      </c>
      <c r="L241" s="200">
        <f t="shared" ref="L241" si="65">SUM(L242:L244)</f>
        <v>25375</v>
      </c>
      <c r="M241" s="200">
        <f t="shared" ref="M241:N241" si="66">SUM(M242:M244)</f>
        <v>20001.12</v>
      </c>
      <c r="N241" s="200">
        <f t="shared" si="66"/>
        <v>3500</v>
      </c>
      <c r="O241" s="31">
        <f t="shared" si="60"/>
        <v>13.793103448275861</v>
      </c>
      <c r="IG241" s="131"/>
    </row>
    <row r="242" spans="1:241" s="130" customFormat="1" ht="15" customHeight="1" x14ac:dyDescent="0.2">
      <c r="A242" s="36"/>
      <c r="B242" s="37"/>
      <c r="C242" s="46"/>
      <c r="D242" s="38"/>
      <c r="E242" s="38" t="s">
        <v>288</v>
      </c>
      <c r="F242" s="222" t="s">
        <v>289</v>
      </c>
      <c r="G242" s="222"/>
      <c r="H242" s="222"/>
      <c r="I242" s="222"/>
      <c r="J242" s="223"/>
      <c r="K242" s="202">
        <v>4646.8100000000004</v>
      </c>
      <c r="L242" s="202">
        <v>10625</v>
      </c>
      <c r="M242" s="202">
        <v>5619.16</v>
      </c>
      <c r="N242" s="202">
        <v>0</v>
      </c>
      <c r="O242" s="31">
        <f t="shared" si="60"/>
        <v>0</v>
      </c>
      <c r="IG242" s="131"/>
    </row>
    <row r="243" spans="1:241" s="130" customFormat="1" ht="15" customHeight="1" x14ac:dyDescent="0.2">
      <c r="A243" s="36"/>
      <c r="B243" s="37"/>
      <c r="C243" s="46"/>
      <c r="D243" s="38"/>
      <c r="E243" s="38" t="s">
        <v>290</v>
      </c>
      <c r="F243" s="222" t="s">
        <v>291</v>
      </c>
      <c r="G243" s="222"/>
      <c r="H243" s="222"/>
      <c r="I243" s="222"/>
      <c r="J243" s="223"/>
      <c r="K243" s="202">
        <v>3803.15</v>
      </c>
      <c r="L243" s="202">
        <v>6000</v>
      </c>
      <c r="M243" s="202">
        <v>2047.57</v>
      </c>
      <c r="N243" s="202">
        <v>3500</v>
      </c>
      <c r="O243" s="31">
        <f t="shared" si="60"/>
        <v>58.333333333333336</v>
      </c>
      <c r="IG243" s="131"/>
    </row>
    <row r="244" spans="1:241" s="130" customFormat="1" ht="15" customHeight="1" x14ac:dyDescent="0.2">
      <c r="A244" s="148"/>
      <c r="B244" s="149"/>
      <c r="C244" s="150"/>
      <c r="D244" s="48"/>
      <c r="E244" s="48" t="s">
        <v>292</v>
      </c>
      <c r="F244" s="334" t="s">
        <v>293</v>
      </c>
      <c r="G244" s="334"/>
      <c r="H244" s="334"/>
      <c r="I244" s="334"/>
      <c r="J244" s="335"/>
      <c r="K244" s="207">
        <v>0</v>
      </c>
      <c r="L244" s="207">
        <v>8750</v>
      </c>
      <c r="M244" s="207">
        <v>12334.39</v>
      </c>
      <c r="N244" s="207">
        <v>0</v>
      </c>
      <c r="O244" s="31">
        <f t="shared" si="60"/>
        <v>0</v>
      </c>
      <c r="IG244" s="131"/>
    </row>
    <row r="245" spans="1:241" s="130" customFormat="1" ht="15" customHeight="1" x14ac:dyDescent="0.2">
      <c r="A245" s="13"/>
      <c r="B245" s="23"/>
      <c r="C245" s="25"/>
      <c r="D245" s="24" t="s">
        <v>294</v>
      </c>
      <c r="E245" s="217" t="s">
        <v>295</v>
      </c>
      <c r="F245" s="217"/>
      <c r="G245" s="217"/>
      <c r="H245" s="217"/>
      <c r="I245" s="217"/>
      <c r="J245" s="218"/>
      <c r="K245" s="200">
        <f t="shared" ref="K245:L245" si="67">K246+K247+K248+K249</f>
        <v>0</v>
      </c>
      <c r="L245" s="200">
        <f t="shared" si="67"/>
        <v>0</v>
      </c>
      <c r="M245" s="200">
        <f>M246+M247+M248+M249</f>
        <v>7590</v>
      </c>
      <c r="N245" s="200">
        <f t="shared" ref="N245" si="68">N246+N247+N248+N249</f>
        <v>1400</v>
      </c>
      <c r="O245" s="31" t="str">
        <f t="shared" si="60"/>
        <v>-</v>
      </c>
      <c r="IG245" s="131"/>
    </row>
    <row r="246" spans="1:241" s="130" customFormat="1" ht="15" customHeight="1" x14ac:dyDescent="0.2">
      <c r="A246" s="13"/>
      <c r="B246" s="23"/>
      <c r="C246" s="25"/>
      <c r="D246" s="24"/>
      <c r="E246" s="24" t="s">
        <v>296</v>
      </c>
      <c r="F246" s="217" t="s">
        <v>297</v>
      </c>
      <c r="G246" s="217"/>
      <c r="H246" s="217"/>
      <c r="I246" s="217"/>
      <c r="J246" s="218"/>
      <c r="K246" s="200">
        <v>0</v>
      </c>
      <c r="L246" s="200">
        <v>0</v>
      </c>
      <c r="M246" s="200">
        <v>0</v>
      </c>
      <c r="N246" s="200">
        <v>0</v>
      </c>
      <c r="O246" s="31" t="str">
        <f t="shared" si="60"/>
        <v>-</v>
      </c>
      <c r="IG246" s="131"/>
    </row>
    <row r="247" spans="1:241" s="130" customFormat="1" ht="15" customHeight="1" x14ac:dyDescent="0.2">
      <c r="A247" s="13"/>
      <c r="B247" s="23"/>
      <c r="C247" s="25"/>
      <c r="D247" s="24"/>
      <c r="E247" s="24" t="s">
        <v>298</v>
      </c>
      <c r="F247" s="217" t="s">
        <v>299</v>
      </c>
      <c r="G247" s="217"/>
      <c r="H247" s="217"/>
      <c r="I247" s="217"/>
      <c r="J247" s="218"/>
      <c r="K247" s="200">
        <v>0</v>
      </c>
      <c r="L247" s="200">
        <v>0</v>
      </c>
      <c r="M247" s="200">
        <v>0</v>
      </c>
      <c r="N247" s="200">
        <v>1400</v>
      </c>
      <c r="O247" s="31" t="str">
        <f t="shared" si="60"/>
        <v>-</v>
      </c>
      <c r="IG247" s="131"/>
    </row>
    <row r="248" spans="1:241" s="130" customFormat="1" ht="15" customHeight="1" x14ac:dyDescent="0.2">
      <c r="A248" s="13"/>
      <c r="B248" s="23"/>
      <c r="C248" s="25"/>
      <c r="D248" s="24"/>
      <c r="E248" s="24" t="s">
        <v>300</v>
      </c>
      <c r="F248" s="217" t="s">
        <v>301</v>
      </c>
      <c r="G248" s="217"/>
      <c r="H248" s="217"/>
      <c r="I248" s="217"/>
      <c r="J248" s="218"/>
      <c r="K248" s="200">
        <v>0</v>
      </c>
      <c r="L248" s="200">
        <v>0</v>
      </c>
      <c r="M248" s="200">
        <v>0</v>
      </c>
      <c r="N248" s="200">
        <v>0</v>
      </c>
      <c r="O248" s="31" t="str">
        <f t="shared" si="60"/>
        <v>-</v>
      </c>
      <c r="IG248" s="131"/>
    </row>
    <row r="249" spans="1:241" s="130" customFormat="1" ht="13.5" customHeight="1" thickBot="1" x14ac:dyDescent="0.25">
      <c r="A249" s="27"/>
      <c r="B249" s="86"/>
      <c r="C249" s="87"/>
      <c r="D249" s="28"/>
      <c r="E249" s="28" t="s">
        <v>302</v>
      </c>
      <c r="F249" s="322" t="s">
        <v>303</v>
      </c>
      <c r="G249" s="322"/>
      <c r="H249" s="322"/>
      <c r="I249" s="322"/>
      <c r="J249" s="274"/>
      <c r="K249" s="203">
        <v>0</v>
      </c>
      <c r="L249" s="203">
        <v>0</v>
      </c>
      <c r="M249" s="203">
        <v>7590</v>
      </c>
      <c r="N249" s="203">
        <v>0</v>
      </c>
      <c r="O249" s="169" t="str">
        <f t="shared" si="60"/>
        <v>-</v>
      </c>
      <c r="IG249" s="131"/>
    </row>
    <row r="250" spans="1:241" s="130" customFormat="1" ht="15" customHeight="1" x14ac:dyDescent="0.2">
      <c r="A250" s="239" t="s">
        <v>265</v>
      </c>
      <c r="B250" s="240"/>
      <c r="C250" s="240"/>
      <c r="D250" s="240"/>
      <c r="E250" s="240"/>
      <c r="F250" s="240"/>
      <c r="G250" s="240"/>
      <c r="H250" s="240"/>
      <c r="I250" s="240"/>
      <c r="J250" s="241"/>
      <c r="K250" s="209" t="s">
        <v>409</v>
      </c>
      <c r="L250" s="209" t="s">
        <v>410</v>
      </c>
      <c r="M250" s="209" t="s">
        <v>412</v>
      </c>
      <c r="N250" s="209" t="s">
        <v>411</v>
      </c>
      <c r="O250" s="237" t="s">
        <v>387</v>
      </c>
      <c r="IG250" s="131"/>
    </row>
    <row r="251" spans="1:241" s="130" customFormat="1" ht="27" customHeight="1" x14ac:dyDescent="0.2">
      <c r="A251" s="242"/>
      <c r="B251" s="243"/>
      <c r="C251" s="243"/>
      <c r="D251" s="243"/>
      <c r="E251" s="243"/>
      <c r="F251" s="243"/>
      <c r="G251" s="243"/>
      <c r="H251" s="243"/>
      <c r="I251" s="243"/>
      <c r="J251" s="244"/>
      <c r="K251" s="210"/>
      <c r="L251" s="210"/>
      <c r="M251" s="210"/>
      <c r="N251" s="210"/>
      <c r="O251" s="238"/>
      <c r="IG251" s="131"/>
    </row>
    <row r="252" spans="1:241" s="130" customFormat="1" ht="15" customHeight="1" x14ac:dyDescent="0.2">
      <c r="A252" s="13"/>
      <c r="B252" s="23"/>
      <c r="C252" s="25"/>
      <c r="D252" s="24" t="s">
        <v>304</v>
      </c>
      <c r="E252" s="217" t="s">
        <v>305</v>
      </c>
      <c r="F252" s="217"/>
      <c r="G252" s="217"/>
      <c r="H252" s="217"/>
      <c r="I252" s="217"/>
      <c r="J252" s="218"/>
      <c r="K252" s="200">
        <f>SUM(K253)</f>
        <v>124314.75</v>
      </c>
      <c r="L252" s="200">
        <f>SUM(L253)</f>
        <v>54062.5</v>
      </c>
      <c r="M252" s="200">
        <f>SUM(M253)</f>
        <v>36162.9</v>
      </c>
      <c r="N252" s="200">
        <f>SUM(N253)</f>
        <v>45000</v>
      </c>
      <c r="O252" s="31">
        <f t="shared" ref="O252:O271" si="69">IF(L252&gt;0,IF(N252/L252&gt;=100,"&gt;&gt;100",N252/L252*100),"-")</f>
        <v>83.236994219653184</v>
      </c>
      <c r="IG252" s="131"/>
    </row>
    <row r="253" spans="1:241" s="130" customFormat="1" ht="15" customHeight="1" x14ac:dyDescent="0.2">
      <c r="A253" s="13"/>
      <c r="B253" s="23"/>
      <c r="C253" s="25"/>
      <c r="D253" s="24"/>
      <c r="E253" s="24" t="s">
        <v>306</v>
      </c>
      <c r="F253" s="217" t="s">
        <v>402</v>
      </c>
      <c r="G253" s="217"/>
      <c r="H253" s="217"/>
      <c r="I253" s="217"/>
      <c r="J253" s="218"/>
      <c r="K253" s="200">
        <v>124314.75</v>
      </c>
      <c r="L253" s="200">
        <v>54062.5</v>
      </c>
      <c r="M253" s="200">
        <v>36162.9</v>
      </c>
      <c r="N253" s="201">
        <v>45000</v>
      </c>
      <c r="O253" s="31">
        <f t="shared" si="69"/>
        <v>83.236994219653184</v>
      </c>
      <c r="IG253" s="131"/>
    </row>
    <row r="254" spans="1:241" s="130" customFormat="1" ht="15" customHeight="1" x14ac:dyDescent="0.2">
      <c r="A254" s="13"/>
      <c r="B254" s="23"/>
      <c r="C254" s="24" t="s">
        <v>307</v>
      </c>
      <c r="D254" s="217" t="s">
        <v>308</v>
      </c>
      <c r="E254" s="217"/>
      <c r="F254" s="217"/>
      <c r="G254" s="217"/>
      <c r="H254" s="217"/>
      <c r="I254" s="217"/>
      <c r="J254" s="218"/>
      <c r="K254" s="200">
        <f t="shared" ref="K254:L254" si="70">SUM(K255:K256)</f>
        <v>2400</v>
      </c>
      <c r="L254" s="200">
        <f t="shared" si="70"/>
        <v>49687.5</v>
      </c>
      <c r="M254" s="200">
        <f t="shared" ref="M254:N254" si="71">SUM(M255:M256)</f>
        <v>58494.11</v>
      </c>
      <c r="N254" s="200">
        <f t="shared" si="71"/>
        <v>58000</v>
      </c>
      <c r="O254" s="31">
        <f t="shared" si="69"/>
        <v>116.72955974842768</v>
      </c>
      <c r="IG254" s="131"/>
    </row>
    <row r="255" spans="1:241" s="130" customFormat="1" ht="15" customHeight="1" x14ac:dyDescent="0.2">
      <c r="A255" s="13"/>
      <c r="B255" s="23"/>
      <c r="C255" s="25"/>
      <c r="D255" s="24" t="s">
        <v>309</v>
      </c>
      <c r="E255" s="217" t="s">
        <v>310</v>
      </c>
      <c r="F255" s="217"/>
      <c r="G255" s="217"/>
      <c r="H255" s="217"/>
      <c r="I255" s="217"/>
      <c r="J255" s="218"/>
      <c r="K255" s="200">
        <v>0</v>
      </c>
      <c r="L255" s="200">
        <v>33125</v>
      </c>
      <c r="M255" s="200">
        <v>58494.11</v>
      </c>
      <c r="N255" s="201">
        <v>58000</v>
      </c>
      <c r="O255" s="31">
        <f t="shared" si="69"/>
        <v>175.09433962264151</v>
      </c>
      <c r="IG255" s="131"/>
    </row>
    <row r="256" spans="1:241" s="130" customFormat="1" ht="15" customHeight="1" x14ac:dyDescent="0.2">
      <c r="A256" s="13"/>
      <c r="B256" s="23"/>
      <c r="C256" s="25"/>
      <c r="D256" s="24" t="s">
        <v>311</v>
      </c>
      <c r="E256" s="217" t="s">
        <v>312</v>
      </c>
      <c r="F256" s="217"/>
      <c r="G256" s="217"/>
      <c r="H256" s="217"/>
      <c r="I256" s="217"/>
      <c r="J256" s="218"/>
      <c r="K256" s="200">
        <v>2400</v>
      </c>
      <c r="L256" s="200">
        <v>16562.5</v>
      </c>
      <c r="M256" s="200">
        <v>0</v>
      </c>
      <c r="N256" s="200">
        <v>0</v>
      </c>
      <c r="O256" s="31">
        <f t="shared" si="69"/>
        <v>0</v>
      </c>
      <c r="IG256" s="131"/>
    </row>
    <row r="257" spans="1:241" s="130" customFormat="1" ht="15" customHeight="1" x14ac:dyDescent="0.2">
      <c r="A257" s="36"/>
      <c r="B257" s="37"/>
      <c r="C257" s="38" t="s">
        <v>313</v>
      </c>
      <c r="D257" s="222" t="s">
        <v>314</v>
      </c>
      <c r="E257" s="222"/>
      <c r="F257" s="222"/>
      <c r="G257" s="222"/>
      <c r="H257" s="222"/>
      <c r="I257" s="222"/>
      <c r="J257" s="223"/>
      <c r="K257" s="202">
        <f>K258+K259+K260+K263</f>
        <v>0</v>
      </c>
      <c r="L257" s="202">
        <f>L258+L259+L260+L263</f>
        <v>171375</v>
      </c>
      <c r="M257" s="202">
        <f>M258+M259+M260+M263</f>
        <v>17733.939999999999</v>
      </c>
      <c r="N257" s="202">
        <f>N258+N259+N260+N263</f>
        <v>17000</v>
      </c>
      <c r="O257" s="31">
        <f t="shared" si="69"/>
        <v>9.919766593727207</v>
      </c>
      <c r="IG257" s="131"/>
    </row>
    <row r="258" spans="1:241" s="130" customFormat="1" ht="15" customHeight="1" x14ac:dyDescent="0.2">
      <c r="A258" s="13"/>
      <c r="B258" s="23"/>
      <c r="C258" s="25"/>
      <c r="D258" s="24" t="s">
        <v>315</v>
      </c>
      <c r="E258" s="217" t="s">
        <v>316</v>
      </c>
      <c r="F258" s="217"/>
      <c r="G258" s="217"/>
      <c r="H258" s="217"/>
      <c r="I258" s="217"/>
      <c r="J258" s="218"/>
      <c r="K258" s="200">
        <v>0</v>
      </c>
      <c r="L258" s="200">
        <v>0</v>
      </c>
      <c r="M258" s="200">
        <v>17733.939999999999</v>
      </c>
      <c r="N258" s="200">
        <v>17000</v>
      </c>
      <c r="O258" s="31" t="str">
        <f t="shared" si="69"/>
        <v>-</v>
      </c>
      <c r="IG258" s="131"/>
    </row>
    <row r="259" spans="1:241" s="130" customFormat="1" ht="15" customHeight="1" x14ac:dyDescent="0.2">
      <c r="A259" s="13"/>
      <c r="B259" s="23"/>
      <c r="C259" s="25"/>
      <c r="D259" s="24" t="s">
        <v>317</v>
      </c>
      <c r="E259" s="217" t="s">
        <v>318</v>
      </c>
      <c r="F259" s="217"/>
      <c r="G259" s="217"/>
      <c r="H259" s="217"/>
      <c r="I259" s="217"/>
      <c r="J259" s="218"/>
      <c r="K259" s="200">
        <v>0</v>
      </c>
      <c r="L259" s="200">
        <v>171375</v>
      </c>
      <c r="M259" s="200">
        <v>0</v>
      </c>
      <c r="N259" s="200">
        <v>0</v>
      </c>
      <c r="O259" s="31">
        <f t="shared" si="69"/>
        <v>0</v>
      </c>
      <c r="IG259" s="131"/>
    </row>
    <row r="260" spans="1:241" s="130" customFormat="1" ht="15" customHeight="1" x14ac:dyDescent="0.2">
      <c r="A260" s="29"/>
      <c r="B260" s="30"/>
      <c r="C260" s="151"/>
      <c r="D260" s="24" t="s">
        <v>319</v>
      </c>
      <c r="E260" s="217" t="s">
        <v>320</v>
      </c>
      <c r="F260" s="217"/>
      <c r="G260" s="217"/>
      <c r="H260" s="217"/>
      <c r="I260" s="217"/>
      <c r="J260" s="218"/>
      <c r="K260" s="204">
        <f t="shared" ref="K260" si="72">K261</f>
        <v>0</v>
      </c>
      <c r="L260" s="204">
        <v>0</v>
      </c>
      <c r="M260" s="204">
        <v>0</v>
      </c>
      <c r="N260" s="204">
        <v>0</v>
      </c>
      <c r="O260" s="31" t="str">
        <f t="shared" si="69"/>
        <v>-</v>
      </c>
      <c r="IG260" s="131"/>
    </row>
    <row r="261" spans="1:241" s="130" customFormat="1" ht="15" customHeight="1" x14ac:dyDescent="0.2">
      <c r="A261" s="29"/>
      <c r="B261" s="30"/>
      <c r="C261" s="151"/>
      <c r="D261" s="152"/>
      <c r="E261" s="24" t="s">
        <v>321</v>
      </c>
      <c r="F261" s="217" t="s">
        <v>322</v>
      </c>
      <c r="G261" s="217"/>
      <c r="H261" s="217"/>
      <c r="I261" s="217"/>
      <c r="J261" s="218"/>
      <c r="K261" s="204">
        <v>0</v>
      </c>
      <c r="L261" s="204">
        <v>0</v>
      </c>
      <c r="M261" s="204">
        <v>0</v>
      </c>
      <c r="N261" s="204">
        <v>0</v>
      </c>
      <c r="O261" s="31" t="str">
        <f t="shared" si="69"/>
        <v>-</v>
      </c>
      <c r="IG261" s="131"/>
    </row>
    <row r="262" spans="1:241" s="130" customFormat="1" ht="15" customHeight="1" x14ac:dyDescent="0.2">
      <c r="A262" s="29"/>
      <c r="B262" s="30"/>
      <c r="C262" s="151"/>
      <c r="D262" s="152"/>
      <c r="E262" s="24" t="s">
        <v>323</v>
      </c>
      <c r="F262" s="217" t="s">
        <v>324</v>
      </c>
      <c r="G262" s="217"/>
      <c r="H262" s="217"/>
      <c r="I262" s="217"/>
      <c r="J262" s="218"/>
      <c r="K262" s="204">
        <v>0</v>
      </c>
      <c r="L262" s="204">
        <v>0</v>
      </c>
      <c r="M262" s="204">
        <v>0</v>
      </c>
      <c r="N262" s="204">
        <v>0</v>
      </c>
      <c r="O262" s="31" t="str">
        <f t="shared" si="69"/>
        <v>-</v>
      </c>
      <c r="IG262" s="131"/>
    </row>
    <row r="263" spans="1:241" s="130" customFormat="1" ht="15" customHeight="1" x14ac:dyDescent="0.2">
      <c r="A263" s="29"/>
      <c r="B263" s="30"/>
      <c r="C263" s="151"/>
      <c r="D263" s="24" t="s">
        <v>325</v>
      </c>
      <c r="E263" s="217" t="s">
        <v>326</v>
      </c>
      <c r="F263" s="217"/>
      <c r="G263" s="217"/>
      <c r="H263" s="217"/>
      <c r="I263" s="217"/>
      <c r="J263" s="218"/>
      <c r="K263" s="204">
        <f t="shared" ref="K263:L263" si="73">K264</f>
        <v>0</v>
      </c>
      <c r="L263" s="204">
        <f t="shared" si="73"/>
        <v>0</v>
      </c>
      <c r="M263" s="204">
        <v>0</v>
      </c>
      <c r="N263" s="204">
        <v>0</v>
      </c>
      <c r="O263" s="31" t="str">
        <f t="shared" si="69"/>
        <v>-</v>
      </c>
      <c r="IG263" s="131"/>
    </row>
    <row r="264" spans="1:241" s="130" customFormat="1" ht="15" customHeight="1" x14ac:dyDescent="0.2">
      <c r="A264" s="29"/>
      <c r="B264" s="30"/>
      <c r="C264" s="151"/>
      <c r="D264" s="152"/>
      <c r="E264" s="24" t="s">
        <v>327</v>
      </c>
      <c r="F264" s="217" t="s">
        <v>328</v>
      </c>
      <c r="G264" s="217"/>
      <c r="H264" s="217"/>
      <c r="I264" s="217"/>
      <c r="J264" s="218"/>
      <c r="K264" s="204">
        <v>0</v>
      </c>
      <c r="L264" s="204">
        <v>0</v>
      </c>
      <c r="M264" s="204">
        <v>0</v>
      </c>
      <c r="N264" s="204">
        <v>0</v>
      </c>
      <c r="O264" s="31" t="str">
        <f t="shared" si="69"/>
        <v>-</v>
      </c>
      <c r="IG264" s="131"/>
    </row>
    <row r="265" spans="1:241" s="130" customFormat="1" ht="15" customHeight="1" x14ac:dyDescent="0.2">
      <c r="A265" s="29"/>
      <c r="B265" s="30"/>
      <c r="C265" s="33" t="s">
        <v>329</v>
      </c>
      <c r="D265" s="336" t="s">
        <v>330</v>
      </c>
      <c r="E265" s="337"/>
      <c r="F265" s="337"/>
      <c r="G265" s="337"/>
      <c r="H265" s="337"/>
      <c r="I265" s="337"/>
      <c r="J265" s="337"/>
      <c r="K265" s="204">
        <v>0</v>
      </c>
      <c r="L265" s="204">
        <v>0</v>
      </c>
      <c r="M265" s="204">
        <v>0</v>
      </c>
      <c r="N265" s="204">
        <v>0</v>
      </c>
      <c r="O265" s="31" t="str">
        <f t="shared" si="69"/>
        <v>-</v>
      </c>
      <c r="IG265" s="131"/>
    </row>
    <row r="266" spans="1:241" s="130" customFormat="1" ht="15" customHeight="1" x14ac:dyDescent="0.2">
      <c r="A266" s="326" t="s">
        <v>331</v>
      </c>
      <c r="B266" s="327"/>
      <c r="C266" s="327"/>
      <c r="D266" s="327"/>
      <c r="E266" s="327"/>
      <c r="F266" s="327"/>
      <c r="G266" s="327"/>
      <c r="H266" s="327"/>
      <c r="I266" s="327"/>
      <c r="J266" s="328"/>
      <c r="K266" s="257">
        <f t="shared" ref="K266:M266" si="74">K231</f>
        <v>1142456.3500000001</v>
      </c>
      <c r="L266" s="257">
        <f>L231</f>
        <v>1865852</v>
      </c>
      <c r="M266" s="323">
        <f t="shared" si="74"/>
        <v>1490837.74</v>
      </c>
      <c r="N266" s="257">
        <f>N231</f>
        <v>2173888.02</v>
      </c>
      <c r="O266" s="232">
        <f t="shared" si="69"/>
        <v>116.50913470093019</v>
      </c>
      <c r="IG266" s="131"/>
    </row>
    <row r="267" spans="1:241" s="130" customFormat="1" ht="15" customHeight="1" thickBot="1" x14ac:dyDescent="0.25">
      <c r="A267" s="329"/>
      <c r="B267" s="330"/>
      <c r="C267" s="330"/>
      <c r="D267" s="330"/>
      <c r="E267" s="330"/>
      <c r="F267" s="330"/>
      <c r="G267" s="330"/>
      <c r="H267" s="330"/>
      <c r="I267" s="330"/>
      <c r="J267" s="331"/>
      <c r="K267" s="256"/>
      <c r="L267" s="256"/>
      <c r="M267" s="324"/>
      <c r="N267" s="256"/>
      <c r="O267" s="233" t="str">
        <f t="shared" si="69"/>
        <v>-</v>
      </c>
      <c r="IG267" s="131"/>
    </row>
    <row r="268" spans="1:241" s="130" customFormat="1" ht="15" customHeight="1" thickBot="1" x14ac:dyDescent="0.25">
      <c r="A268" s="153">
        <v>52</v>
      </c>
      <c r="B268" s="154"/>
      <c r="C268" s="155"/>
      <c r="D268" s="234" t="s">
        <v>332</v>
      </c>
      <c r="E268" s="234"/>
      <c r="F268" s="234"/>
      <c r="G268" s="234"/>
      <c r="H268" s="234"/>
      <c r="I268" s="234"/>
      <c r="J268" s="235"/>
      <c r="K268" s="205"/>
      <c r="L268" s="205"/>
      <c r="M268" s="205"/>
      <c r="N268" s="205"/>
      <c r="O268" s="170" t="str">
        <f>IF(L268&gt;0,IF(N268/L268&gt;=100,"&gt;&gt;100",N268/L268*100),"-")</f>
        <v>-</v>
      </c>
      <c r="IG268" s="131"/>
    </row>
    <row r="269" spans="1:241" s="130" customFormat="1" ht="15" customHeight="1" thickBot="1" x14ac:dyDescent="0.25">
      <c r="A269" s="153">
        <v>52</v>
      </c>
      <c r="B269" s="154"/>
      <c r="C269" s="155" t="s">
        <v>333</v>
      </c>
      <c r="D269" s="234" t="s">
        <v>334</v>
      </c>
      <c r="E269" s="234"/>
      <c r="F269" s="234"/>
      <c r="G269" s="234"/>
      <c r="H269" s="234"/>
      <c r="I269" s="234"/>
      <c r="J269" s="235"/>
      <c r="K269" s="205"/>
      <c r="L269" s="205"/>
      <c r="M269" s="205"/>
      <c r="N269" s="208"/>
      <c r="O269" s="171" t="str">
        <f>IF(L269&gt;0,IF(N269/L269&gt;=100,"&gt;&gt;100",N269/L269*100),"-")</f>
        <v>-</v>
      </c>
      <c r="IG269" s="131"/>
    </row>
    <row r="270" spans="1:241" s="130" customFormat="1" ht="15" customHeight="1" x14ac:dyDescent="0.2">
      <c r="A270" s="332" t="s">
        <v>335</v>
      </c>
      <c r="B270" s="333"/>
      <c r="C270" s="333"/>
      <c r="D270" s="333"/>
      <c r="E270" s="333"/>
      <c r="F270" s="333"/>
      <c r="G270" s="333"/>
      <c r="H270" s="333"/>
      <c r="I270" s="333"/>
      <c r="J270" s="333"/>
      <c r="K270" s="255">
        <f>K266+K101+K269</f>
        <v>2858522.26</v>
      </c>
      <c r="L270" s="255">
        <f>L266+L101+L269</f>
        <v>3764918.17</v>
      </c>
      <c r="M270" s="325">
        <f>M266+M101+M269</f>
        <v>3029068.01</v>
      </c>
      <c r="N270" s="255">
        <f>N266+N101+N269</f>
        <v>4490940.29</v>
      </c>
      <c r="O270" s="253">
        <f t="shared" si="69"/>
        <v>119.28387516587114</v>
      </c>
      <c r="IG270" s="131"/>
    </row>
    <row r="271" spans="1:241" s="130" customFormat="1" ht="15" customHeight="1" thickBot="1" x14ac:dyDescent="0.25">
      <c r="A271" s="329"/>
      <c r="B271" s="330"/>
      <c r="C271" s="330"/>
      <c r="D271" s="330"/>
      <c r="E271" s="330"/>
      <c r="F271" s="330"/>
      <c r="G271" s="330"/>
      <c r="H271" s="330"/>
      <c r="I271" s="330"/>
      <c r="J271" s="330"/>
      <c r="K271" s="256"/>
      <c r="L271" s="256"/>
      <c r="M271" s="324"/>
      <c r="N271" s="256"/>
      <c r="O271" s="254" t="str">
        <f t="shared" si="69"/>
        <v>-</v>
      </c>
      <c r="IG271" s="131"/>
    </row>
    <row r="272" spans="1:241" s="130" customFormat="1" ht="15" customHeight="1" x14ac:dyDescent="0.2">
      <c r="A272" s="140"/>
      <c r="B272" s="140"/>
      <c r="C272" s="140"/>
      <c r="D272" s="140"/>
      <c r="E272" s="140"/>
      <c r="F272" s="140"/>
      <c r="G272" s="140"/>
      <c r="H272" s="140"/>
      <c r="I272" s="140"/>
      <c r="J272" s="140"/>
      <c r="K272" s="141"/>
      <c r="L272" s="141"/>
      <c r="M272" s="141"/>
      <c r="N272" s="141"/>
      <c r="IF272" s="131"/>
    </row>
    <row r="273" spans="1:239" s="130" customFormat="1" ht="15" customHeight="1" x14ac:dyDescent="0.2">
      <c r="A273" s="247" t="s">
        <v>377</v>
      </c>
      <c r="B273" s="248"/>
      <c r="C273" s="248"/>
      <c r="D273" s="248"/>
      <c r="E273" s="248"/>
      <c r="F273" s="248"/>
      <c r="G273" s="248"/>
      <c r="H273" s="248"/>
      <c r="I273" s="248"/>
      <c r="J273" s="248"/>
      <c r="K273" s="248"/>
      <c r="L273" s="248"/>
      <c r="M273" s="248"/>
      <c r="IE273" s="131"/>
    </row>
    <row r="274" spans="1:239" s="249" customFormat="1" ht="15" customHeight="1" x14ac:dyDescent="0.2">
      <c r="A274" s="249" t="s">
        <v>380</v>
      </c>
    </row>
    <row r="275" spans="1:239" s="142" customFormat="1" ht="15" customHeight="1" x14ac:dyDescent="0.2"/>
    <row r="276" spans="1:239" s="250" customFormat="1" ht="15" customHeight="1" x14ac:dyDescent="0.2">
      <c r="A276" s="250" t="s">
        <v>389</v>
      </c>
    </row>
    <row r="277" spans="1:239" s="144" customFormat="1" ht="15" customHeight="1" x14ac:dyDescent="0.2">
      <c r="A277" s="247" t="s">
        <v>381</v>
      </c>
      <c r="B277" s="247"/>
      <c r="C277" s="247"/>
      <c r="D277" s="247"/>
      <c r="E277" s="247"/>
      <c r="F277" s="247"/>
      <c r="G277" s="247"/>
      <c r="H277" s="247"/>
      <c r="I277" s="247"/>
      <c r="J277" s="247"/>
      <c r="K277" s="247"/>
      <c r="L277" s="247"/>
      <c r="M277" s="247"/>
    </row>
    <row r="278" spans="1:239" s="143" customFormat="1" ht="15" customHeight="1" x14ac:dyDescent="0.2">
      <c r="A278" s="249" t="s">
        <v>382</v>
      </c>
      <c r="B278" s="249"/>
      <c r="C278" s="249"/>
      <c r="D278" s="249"/>
      <c r="E278" s="249"/>
      <c r="F278" s="249"/>
      <c r="G278" s="249"/>
      <c r="H278" s="249"/>
      <c r="I278" s="249"/>
      <c r="J278" s="249"/>
      <c r="K278" s="249"/>
      <c r="L278" s="249"/>
      <c r="M278" s="249"/>
    </row>
    <row r="279" spans="1:239" s="143" customFormat="1" ht="15" customHeight="1" x14ac:dyDescent="0.2"/>
    <row r="280" spans="1:239" s="143" customFormat="1" ht="15" customHeight="1" x14ac:dyDescent="0.2">
      <c r="A280" s="250" t="s">
        <v>388</v>
      </c>
      <c r="B280" s="250"/>
      <c r="C280" s="250"/>
      <c r="D280" s="250"/>
      <c r="E280" s="250"/>
      <c r="F280" s="250"/>
      <c r="G280" s="250"/>
      <c r="H280" s="250"/>
      <c r="I280" s="250"/>
      <c r="J280" s="250"/>
      <c r="K280" s="250"/>
      <c r="L280" s="250"/>
      <c r="M280" s="250"/>
    </row>
    <row r="281" spans="1:239" s="143" customFormat="1" ht="15" customHeight="1" x14ac:dyDescent="0.2">
      <c r="A281" s="247" t="s">
        <v>383</v>
      </c>
      <c r="B281" s="247"/>
      <c r="C281" s="247"/>
      <c r="D281" s="247"/>
      <c r="E281" s="247"/>
      <c r="F281" s="247"/>
      <c r="G281" s="247"/>
      <c r="H281" s="247"/>
      <c r="I281" s="247"/>
      <c r="J281" s="247"/>
      <c r="K281" s="247"/>
      <c r="L281" s="247"/>
      <c r="M281" s="247"/>
    </row>
    <row r="282" spans="1:239" s="143" customFormat="1" ht="15" customHeight="1" x14ac:dyDescent="0.2">
      <c r="A282" s="250" t="s">
        <v>418</v>
      </c>
      <c r="B282" s="250"/>
      <c r="C282" s="250"/>
      <c r="D282" s="250"/>
      <c r="E282" s="250"/>
      <c r="F282" s="250"/>
      <c r="G282" s="250"/>
      <c r="H282" s="250"/>
      <c r="I282" s="250"/>
      <c r="J282" s="250"/>
      <c r="K282" s="250"/>
      <c r="L282" s="250"/>
      <c r="M282" s="250"/>
    </row>
    <row r="283" spans="1:239" s="143" customFormat="1" ht="15" customHeight="1" x14ac:dyDescent="0.2"/>
    <row r="284" spans="1:239" s="130" customFormat="1" ht="15" customHeight="1" x14ac:dyDescent="0.2">
      <c r="A284" s="250" t="s">
        <v>413</v>
      </c>
      <c r="B284" s="250"/>
      <c r="C284" s="250"/>
      <c r="D284" s="250"/>
      <c r="E284" s="250"/>
      <c r="F284" s="132"/>
      <c r="G284" s="135"/>
      <c r="H284" s="135"/>
      <c r="I284" s="136"/>
      <c r="J284" s="258"/>
      <c r="K284" s="258"/>
      <c r="L284" s="258"/>
      <c r="M284" s="137"/>
      <c r="IE284" s="131"/>
    </row>
    <row r="285" spans="1:239" s="130" customFormat="1" ht="15" customHeight="1" x14ac:dyDescent="0.2">
      <c r="A285" s="250" t="s">
        <v>420</v>
      </c>
      <c r="B285" s="250"/>
      <c r="C285" s="250"/>
      <c r="D285" s="250"/>
      <c r="E285" s="250"/>
      <c r="F285" s="132"/>
      <c r="G285" s="135"/>
      <c r="H285" s="135"/>
      <c r="I285" s="136"/>
      <c r="J285" s="258"/>
      <c r="K285" s="258"/>
      <c r="L285" s="258"/>
      <c r="M285" s="137"/>
      <c r="IE285" s="131"/>
    </row>
    <row r="286" spans="1:239" s="130" customFormat="1" ht="15" customHeight="1" x14ac:dyDescent="0.2">
      <c r="A286" s="250" t="s">
        <v>416</v>
      </c>
      <c r="B286" s="250"/>
      <c r="C286" s="250"/>
      <c r="D286" s="250"/>
      <c r="E286" s="250"/>
      <c r="F286" s="132"/>
      <c r="G286" s="135"/>
      <c r="H286" s="135"/>
      <c r="I286" s="136"/>
      <c r="J286" s="251"/>
      <c r="K286" s="251"/>
      <c r="L286" s="251"/>
      <c r="M286" s="137"/>
      <c r="IE286" s="131"/>
    </row>
    <row r="287" spans="1:239" s="130" customFormat="1" ht="15" customHeight="1" x14ac:dyDescent="0.2">
      <c r="A287" s="252" t="s">
        <v>384</v>
      </c>
      <c r="B287" s="252"/>
      <c r="C287" s="252"/>
      <c r="D287" s="252"/>
      <c r="E287" s="252"/>
      <c r="F287" s="252"/>
      <c r="G287" s="252"/>
      <c r="H287" s="252"/>
      <c r="I287" s="252"/>
      <c r="J287" s="252"/>
      <c r="K287" s="252"/>
      <c r="L287" s="252"/>
      <c r="M287" s="252"/>
      <c r="IE287" s="131"/>
    </row>
    <row r="288" spans="1:239" s="130" customFormat="1" ht="15" customHeight="1" x14ac:dyDescent="0.2">
      <c r="A288" s="252" t="s">
        <v>385</v>
      </c>
      <c r="B288" s="252"/>
      <c r="C288" s="252"/>
      <c r="D288" s="252"/>
      <c r="E288" s="252"/>
      <c r="F288" s="252"/>
      <c r="G288" s="252"/>
      <c r="H288" s="252"/>
      <c r="I288" s="252"/>
      <c r="J288" s="252"/>
      <c r="K288" s="252"/>
      <c r="L288" s="252"/>
      <c r="M288" s="252"/>
      <c r="IE288" s="131"/>
    </row>
    <row r="289" spans="1:239" s="130" customFormat="1" ht="15" customHeight="1" x14ac:dyDescent="0.2">
      <c r="A289" s="145"/>
      <c r="B289" s="145"/>
      <c r="C289" s="145"/>
      <c r="D289" s="145"/>
      <c r="E289" s="145"/>
      <c r="F289" s="132"/>
      <c r="G289" s="135"/>
      <c r="H289" s="135"/>
      <c r="I289" s="136"/>
      <c r="J289" s="252" t="s">
        <v>373</v>
      </c>
      <c r="K289" s="252"/>
      <c r="L289" s="252"/>
      <c r="M289" s="252"/>
      <c r="IE289" s="131"/>
    </row>
    <row r="290" spans="1:239" ht="15" customHeight="1" x14ac:dyDescent="0.2">
      <c r="J290" s="252" t="s">
        <v>372</v>
      </c>
      <c r="K290" s="252"/>
      <c r="L290" s="252"/>
      <c r="M290" s="252"/>
    </row>
    <row r="291" spans="1:239" ht="15" customHeight="1" x14ac:dyDescent="0.2">
      <c r="J291" s="138"/>
      <c r="K291" s="139"/>
    </row>
    <row r="292" spans="1:239" ht="15" customHeight="1" x14ac:dyDescent="0.2">
      <c r="L292" s="61"/>
      <c r="M292" s="61"/>
    </row>
    <row r="293" spans="1:239" ht="15" customHeight="1" x14ac:dyDescent="0.2">
      <c r="L293" s="52"/>
      <c r="M293" s="52"/>
    </row>
  </sheetData>
  <sheetProtection selectLockedCells="1" selectUnlockedCells="1"/>
  <mergeCells count="332">
    <mergeCell ref="A229:J230"/>
    <mergeCell ref="N229:N230"/>
    <mergeCell ref="K229:K230"/>
    <mergeCell ref="L229:L230"/>
    <mergeCell ref="E224:J224"/>
    <mergeCell ref="A214:J215"/>
    <mergeCell ref="E226:J226"/>
    <mergeCell ref="E225:J225"/>
    <mergeCell ref="A227:J228"/>
    <mergeCell ref="D222:J222"/>
    <mergeCell ref="E220:J220"/>
    <mergeCell ref="E221:J221"/>
    <mergeCell ref="E219:J219"/>
    <mergeCell ref="M270:M271"/>
    <mergeCell ref="K214:K215"/>
    <mergeCell ref="L214:L215"/>
    <mergeCell ref="A266:J267"/>
    <mergeCell ref="A270:J271"/>
    <mergeCell ref="L270:L271"/>
    <mergeCell ref="K250:K251"/>
    <mergeCell ref="L250:L251"/>
    <mergeCell ref="F244:J244"/>
    <mergeCell ref="E245:J245"/>
    <mergeCell ref="C231:J231"/>
    <mergeCell ref="E234:J234"/>
    <mergeCell ref="F236:J236"/>
    <mergeCell ref="F261:J261"/>
    <mergeCell ref="D265:J265"/>
    <mergeCell ref="F264:J264"/>
    <mergeCell ref="E263:J263"/>
    <mergeCell ref="E259:J259"/>
    <mergeCell ref="E260:J260"/>
    <mergeCell ref="C216:J216"/>
    <mergeCell ref="D217:J217"/>
    <mergeCell ref="F243:J243"/>
    <mergeCell ref="E258:J258"/>
    <mergeCell ref="E218:J218"/>
    <mergeCell ref="F249:J249"/>
    <mergeCell ref="E255:J255"/>
    <mergeCell ref="E256:J256"/>
    <mergeCell ref="D257:J257"/>
    <mergeCell ref="F237:J237"/>
    <mergeCell ref="M266:M267"/>
    <mergeCell ref="M227:M228"/>
    <mergeCell ref="F171:J171"/>
    <mergeCell ref="F172:J172"/>
    <mergeCell ref="E173:J173"/>
    <mergeCell ref="F176:J176"/>
    <mergeCell ref="F179:J179"/>
    <mergeCell ref="D182:J182"/>
    <mergeCell ref="D199:J199"/>
    <mergeCell ref="F187:J187"/>
    <mergeCell ref="F184:J184"/>
    <mergeCell ref="F242:J242"/>
    <mergeCell ref="D240:J240"/>
    <mergeCell ref="E241:J241"/>
    <mergeCell ref="D232:J232"/>
    <mergeCell ref="E235:J235"/>
    <mergeCell ref="F238:J238"/>
    <mergeCell ref="F239:J239"/>
    <mergeCell ref="E233:J233"/>
    <mergeCell ref="O229:O230"/>
    <mergeCell ref="L227:L228"/>
    <mergeCell ref="K227:K228"/>
    <mergeCell ref="N227:N228"/>
    <mergeCell ref="O227:O228"/>
    <mergeCell ref="E192:J192"/>
    <mergeCell ref="C197:J197"/>
    <mergeCell ref="D198:J198"/>
    <mergeCell ref="D209:J209"/>
    <mergeCell ref="E210:J210"/>
    <mergeCell ref="E206:J206"/>
    <mergeCell ref="E201:J201"/>
    <mergeCell ref="C208:J208"/>
    <mergeCell ref="E207:J207"/>
    <mergeCell ref="E202:J202"/>
    <mergeCell ref="D203:J203"/>
    <mergeCell ref="E204:J204"/>
    <mergeCell ref="D212:J212"/>
    <mergeCell ref="C196:J196"/>
    <mergeCell ref="E205:J205"/>
    <mergeCell ref="E211:J211"/>
    <mergeCell ref="E213:J213"/>
    <mergeCell ref="E223:J223"/>
    <mergeCell ref="N214:N215"/>
    <mergeCell ref="F167:J167"/>
    <mergeCell ref="F175:J175"/>
    <mergeCell ref="E174:J174"/>
    <mergeCell ref="E193:J193"/>
    <mergeCell ref="E195:J195"/>
    <mergeCell ref="E200:J200"/>
    <mergeCell ref="E194:J194"/>
    <mergeCell ref="D254:J254"/>
    <mergeCell ref="A250:J251"/>
    <mergeCell ref="F246:J246"/>
    <mergeCell ref="F247:J247"/>
    <mergeCell ref="F248:J248"/>
    <mergeCell ref="F168:J168"/>
    <mergeCell ref="E185:J185"/>
    <mergeCell ref="E186:J186"/>
    <mergeCell ref="E188:J188"/>
    <mergeCell ref="D190:J190"/>
    <mergeCell ref="F181:J181"/>
    <mergeCell ref="E191:J191"/>
    <mergeCell ref="E189:J189"/>
    <mergeCell ref="E183:J183"/>
    <mergeCell ref="F169:J169"/>
    <mergeCell ref="F170:J170"/>
    <mergeCell ref="F180:J180"/>
    <mergeCell ref="N15:N16"/>
    <mergeCell ref="A17:J17"/>
    <mergeCell ref="A10:N10"/>
    <mergeCell ref="B18:J18"/>
    <mergeCell ref="F23:J23"/>
    <mergeCell ref="E22:J22"/>
    <mergeCell ref="A15:J16"/>
    <mergeCell ref="O15:O16"/>
    <mergeCell ref="G27:J27"/>
    <mergeCell ref="H26:J26"/>
    <mergeCell ref="M15:M16"/>
    <mergeCell ref="F37:J37"/>
    <mergeCell ref="D64:J64"/>
    <mergeCell ref="C62:J62"/>
    <mergeCell ref="B79:J79"/>
    <mergeCell ref="D81:J81"/>
    <mergeCell ref="A4:M4"/>
    <mergeCell ref="B13:J13"/>
    <mergeCell ref="H28:J28"/>
    <mergeCell ref="C19:J19"/>
    <mergeCell ref="G24:J24"/>
    <mergeCell ref="H25:J25"/>
    <mergeCell ref="C20:J20"/>
    <mergeCell ref="D21:J21"/>
    <mergeCell ref="L15:L16"/>
    <mergeCell ref="K15:K16"/>
    <mergeCell ref="E44:J44"/>
    <mergeCell ref="F38:J38"/>
    <mergeCell ref="D42:J42"/>
    <mergeCell ref="E43:J43"/>
    <mergeCell ref="F39:J39"/>
    <mergeCell ref="E49:J49"/>
    <mergeCell ref="E46:J46"/>
    <mergeCell ref="E50:J50"/>
    <mergeCell ref="C77:J77"/>
    <mergeCell ref="O40:O41"/>
    <mergeCell ref="N40:N41"/>
    <mergeCell ref="A73:J74"/>
    <mergeCell ref="K73:K74"/>
    <mergeCell ref="L73:L74"/>
    <mergeCell ref="N73:N74"/>
    <mergeCell ref="C75:J75"/>
    <mergeCell ref="C76:J76"/>
    <mergeCell ref="M40:M41"/>
    <mergeCell ref="M73:M74"/>
    <mergeCell ref="K40:K41"/>
    <mergeCell ref="L40:L41"/>
    <mergeCell ref="B57:J57"/>
    <mergeCell ref="D59:J59"/>
    <mergeCell ref="D60:J60"/>
    <mergeCell ref="A40:J41"/>
    <mergeCell ref="D69:J69"/>
    <mergeCell ref="D52:J52"/>
    <mergeCell ref="E53:J53"/>
    <mergeCell ref="D63:J63"/>
    <mergeCell ref="B65:J65"/>
    <mergeCell ref="C66:J66"/>
    <mergeCell ref="D56:J56"/>
    <mergeCell ref="E45:J45"/>
    <mergeCell ref="H29:J29"/>
    <mergeCell ref="C78:J78"/>
    <mergeCell ref="C80:J80"/>
    <mergeCell ref="C83:J83"/>
    <mergeCell ref="G35:J35"/>
    <mergeCell ref="E31:J31"/>
    <mergeCell ref="C58:J58"/>
    <mergeCell ref="D68:J68"/>
    <mergeCell ref="A89:J89"/>
    <mergeCell ref="D67:J67"/>
    <mergeCell ref="F54:J54"/>
    <mergeCell ref="E70:J70"/>
    <mergeCell ref="E71:J71"/>
    <mergeCell ref="E72:J72"/>
    <mergeCell ref="G36:J36"/>
    <mergeCell ref="D82:J82"/>
    <mergeCell ref="G34:J34"/>
    <mergeCell ref="E32:J32"/>
    <mergeCell ref="F30:J30"/>
    <mergeCell ref="F33:J33"/>
    <mergeCell ref="F55:J55"/>
    <mergeCell ref="C84:J84"/>
    <mergeCell ref="E51:J51"/>
    <mergeCell ref="E47:J47"/>
    <mergeCell ref="O177:O178"/>
    <mergeCell ref="F162:J162"/>
    <mergeCell ref="F163:J163"/>
    <mergeCell ref="E161:J161"/>
    <mergeCell ref="F155:J155"/>
    <mergeCell ref="E160:J160"/>
    <mergeCell ref="D108:J108"/>
    <mergeCell ref="A100:J100"/>
    <mergeCell ref="E123:J123"/>
    <mergeCell ref="D124:J124"/>
    <mergeCell ref="E118:J118"/>
    <mergeCell ref="D116:J116"/>
    <mergeCell ref="E114:J114"/>
    <mergeCell ref="F147:J147"/>
    <mergeCell ref="E109:J109"/>
    <mergeCell ref="E110:J110"/>
    <mergeCell ref="E111:J111"/>
    <mergeCell ref="E113:J113"/>
    <mergeCell ref="E112:J112"/>
    <mergeCell ref="F166:J166"/>
    <mergeCell ref="F157:J157"/>
    <mergeCell ref="E135:J135"/>
    <mergeCell ref="F159:J159"/>
    <mergeCell ref="E151:J151"/>
    <mergeCell ref="E128:J128"/>
    <mergeCell ref="D129:J129"/>
    <mergeCell ref="E125:J125"/>
    <mergeCell ref="E126:J126"/>
    <mergeCell ref="E127:J127"/>
    <mergeCell ref="C90:J90"/>
    <mergeCell ref="C95:J95"/>
    <mergeCell ref="A96:J97"/>
    <mergeCell ref="N177:N178"/>
    <mergeCell ref="E152:J152"/>
    <mergeCell ref="F154:J154"/>
    <mergeCell ref="E164:J164"/>
    <mergeCell ref="E130:J130"/>
    <mergeCell ref="E131:J131"/>
    <mergeCell ref="E132:J132"/>
    <mergeCell ref="F153:J153"/>
    <mergeCell ref="E140:J140"/>
    <mergeCell ref="A141:J142"/>
    <mergeCell ref="G149:J149"/>
    <mergeCell ref="F165:J165"/>
    <mergeCell ref="E133:J133"/>
    <mergeCell ref="G150:J150"/>
    <mergeCell ref="F158:J158"/>
    <mergeCell ref="F156:J156"/>
    <mergeCell ref="O96:O97"/>
    <mergeCell ref="E121:J121"/>
    <mergeCell ref="E122:J122"/>
    <mergeCell ref="N96:N97"/>
    <mergeCell ref="L96:L97"/>
    <mergeCell ref="K98:K99"/>
    <mergeCell ref="N98:N99"/>
    <mergeCell ref="A98:J99"/>
    <mergeCell ref="M98:M99"/>
    <mergeCell ref="L98:L99"/>
    <mergeCell ref="B101:J101"/>
    <mergeCell ref="K96:K97"/>
    <mergeCell ref="C102:J102"/>
    <mergeCell ref="C119:J119"/>
    <mergeCell ref="D120:J120"/>
    <mergeCell ref="E104:J104"/>
    <mergeCell ref="E106:J106"/>
    <mergeCell ref="E105:J105"/>
    <mergeCell ref="E107:J107"/>
    <mergeCell ref="D103:J103"/>
    <mergeCell ref="A273:M273"/>
    <mergeCell ref="A274:XFD274"/>
    <mergeCell ref="A286:E286"/>
    <mergeCell ref="J286:L286"/>
    <mergeCell ref="J289:M289"/>
    <mergeCell ref="O270:O271"/>
    <mergeCell ref="N270:N271"/>
    <mergeCell ref="N266:N267"/>
    <mergeCell ref="J290:M290"/>
    <mergeCell ref="A276:XFD276"/>
    <mergeCell ref="A277:M277"/>
    <mergeCell ref="A278:M278"/>
    <mergeCell ref="A280:M280"/>
    <mergeCell ref="A281:M281"/>
    <mergeCell ref="A282:M282"/>
    <mergeCell ref="A284:E284"/>
    <mergeCell ref="J284:L284"/>
    <mergeCell ref="A285:E285"/>
    <mergeCell ref="J285:L285"/>
    <mergeCell ref="A287:M287"/>
    <mergeCell ref="A288:M288"/>
    <mergeCell ref="K270:K271"/>
    <mergeCell ref="L266:L267"/>
    <mergeCell ref="K266:K267"/>
    <mergeCell ref="O266:O267"/>
    <mergeCell ref="D269:J269"/>
    <mergeCell ref="D268:J268"/>
    <mergeCell ref="F262:J262"/>
    <mergeCell ref="E48:J48"/>
    <mergeCell ref="O73:O74"/>
    <mergeCell ref="D61:J61"/>
    <mergeCell ref="E252:J252"/>
    <mergeCell ref="F253:J253"/>
    <mergeCell ref="O214:O215"/>
    <mergeCell ref="N250:N251"/>
    <mergeCell ref="O250:O251"/>
    <mergeCell ref="K141:K142"/>
    <mergeCell ref="L141:L142"/>
    <mergeCell ref="N141:N142"/>
    <mergeCell ref="O141:O142"/>
    <mergeCell ref="A177:J178"/>
    <mergeCell ref="K177:K178"/>
    <mergeCell ref="L177:L178"/>
    <mergeCell ref="O98:O99"/>
    <mergeCell ref="C94:J94"/>
    <mergeCell ref="E115:J115"/>
    <mergeCell ref="F148:J148"/>
    <mergeCell ref="E145:J145"/>
    <mergeCell ref="M177:M178"/>
    <mergeCell ref="M214:M215"/>
    <mergeCell ref="M229:M230"/>
    <mergeCell ref="M250:M251"/>
    <mergeCell ref="M96:M97"/>
    <mergeCell ref="A1:N2"/>
    <mergeCell ref="A5:N5"/>
    <mergeCell ref="A6:N6"/>
    <mergeCell ref="A12:N12"/>
    <mergeCell ref="A9:N9"/>
    <mergeCell ref="D143:J143"/>
    <mergeCell ref="E144:J144"/>
    <mergeCell ref="F146:J146"/>
    <mergeCell ref="F136:J136"/>
    <mergeCell ref="F137:J137"/>
    <mergeCell ref="E138:J138"/>
    <mergeCell ref="E139:J139"/>
    <mergeCell ref="D134:J134"/>
    <mergeCell ref="E117:J117"/>
    <mergeCell ref="M141:M142"/>
    <mergeCell ref="D85:J85"/>
    <mergeCell ref="D86:J86"/>
    <mergeCell ref="D87:J87"/>
    <mergeCell ref="E88:J88"/>
  </mergeCells>
  <phoneticPr fontId="7" type="noConversion"/>
  <printOptions horizontalCentered="1"/>
  <pageMargins left="0.19685039370078741" right="0.19685039370078741" top="0.74803149606299213" bottom="0.74803149606299213" header="0.31496062992125984" footer="0.31496062992125984"/>
  <pageSetup paperSize="9" scale="76" firstPageNumber="0" fitToHeight="8" orientation="landscape" r:id="rId1"/>
  <headerFooter alignWithMargins="0">
    <oddFooter xml:space="preserve">&amp;C &amp;P </oddFooter>
  </headerFooter>
  <rowBreaks count="7" manualBreakCount="7">
    <brk id="39" max="14" man="1"/>
    <brk id="72" max="16383" man="1"/>
    <brk id="97" max="16383" man="1"/>
    <brk id="140" max="16383" man="1"/>
    <brk id="176" max="16383" man="1"/>
    <brk id="213" max="16383" man="1"/>
    <brk id="24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Q19" sqref="Q19"/>
    </sheetView>
  </sheetViews>
  <sheetFormatPr defaultRowHeight="12.75" x14ac:dyDescent="0.2"/>
  <sheetData/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7"/>
  <sheetViews>
    <sheetView zoomScaleNormal="100" workbookViewId="0">
      <selection activeCell="A3" sqref="A3"/>
    </sheetView>
  </sheetViews>
  <sheetFormatPr defaultRowHeight="12.75" x14ac:dyDescent="0.2"/>
  <cols>
    <col min="1" max="1" width="9.140625" customWidth="1"/>
    <col min="2" max="2" width="20.28515625" customWidth="1"/>
    <col min="3" max="3" width="17.7109375" customWidth="1"/>
    <col min="4" max="4" width="16.7109375" customWidth="1"/>
    <col min="5" max="5" width="15" customWidth="1"/>
    <col min="6" max="6" width="17.28515625" customWidth="1"/>
    <col min="7" max="7" width="18" customWidth="1"/>
    <col min="8" max="8" width="23.5703125" customWidth="1"/>
  </cols>
  <sheetData>
    <row r="1" spans="1:8" x14ac:dyDescent="0.2">
      <c r="A1" s="341" t="s">
        <v>421</v>
      </c>
      <c r="B1" s="342"/>
      <c r="C1" s="342"/>
      <c r="D1" s="342"/>
      <c r="E1" s="342"/>
      <c r="F1" s="342"/>
      <c r="G1" s="342"/>
      <c r="H1" s="343"/>
    </row>
    <row r="2" spans="1:8" ht="13.5" thickBot="1" x14ac:dyDescent="0.25">
      <c r="A2" s="344"/>
      <c r="B2" s="345"/>
      <c r="C2" s="345"/>
      <c r="D2" s="345"/>
      <c r="E2" s="345"/>
      <c r="F2" s="345"/>
      <c r="G2" s="345"/>
      <c r="H2" s="346"/>
    </row>
    <row r="5" spans="1:8" ht="15" x14ac:dyDescent="0.2">
      <c r="A5" s="347" t="s">
        <v>406</v>
      </c>
      <c r="B5" s="347"/>
      <c r="C5" s="347"/>
      <c r="D5" s="347"/>
      <c r="E5" s="347"/>
      <c r="F5" s="347"/>
      <c r="G5" s="347"/>
      <c r="H5" s="347"/>
    </row>
    <row r="6" spans="1:8" ht="13.5" thickBot="1" x14ac:dyDescent="0.25"/>
    <row r="7" spans="1:8" ht="75.75" thickBot="1" x14ac:dyDescent="0.25">
      <c r="A7" s="89" t="s">
        <v>336</v>
      </c>
      <c r="B7" s="90" t="s">
        <v>337</v>
      </c>
      <c r="C7" s="91" t="s">
        <v>338</v>
      </c>
      <c r="D7" s="91" t="s">
        <v>339</v>
      </c>
      <c r="E7" s="91" t="s">
        <v>340</v>
      </c>
      <c r="F7" s="90" t="s">
        <v>341</v>
      </c>
      <c r="G7" s="90" t="s">
        <v>342</v>
      </c>
      <c r="H7" s="90" t="s">
        <v>343</v>
      </c>
    </row>
    <row r="8" spans="1:8" x14ac:dyDescent="0.2">
      <c r="A8" s="92" t="s">
        <v>344</v>
      </c>
      <c r="B8" s="93"/>
      <c r="C8" s="93"/>
      <c r="D8" s="93"/>
      <c r="E8" s="93"/>
      <c r="F8" s="93"/>
      <c r="G8" s="93"/>
      <c r="H8" s="93">
        <v>0</v>
      </c>
    </row>
    <row r="9" spans="1:8" x14ac:dyDescent="0.2">
      <c r="A9" s="94" t="s">
        <v>345</v>
      </c>
      <c r="B9" s="95"/>
      <c r="C9" s="95"/>
      <c r="D9" s="95"/>
      <c r="E9" s="95"/>
      <c r="F9" s="95"/>
      <c r="G9" s="95"/>
      <c r="H9" s="95">
        <v>0</v>
      </c>
    </row>
    <row r="10" spans="1:8" x14ac:dyDescent="0.2">
      <c r="A10" s="94" t="s">
        <v>346</v>
      </c>
      <c r="B10" s="95"/>
      <c r="C10" s="95"/>
      <c r="D10" s="95"/>
      <c r="E10" s="95"/>
      <c r="F10" s="95"/>
      <c r="G10" s="95"/>
      <c r="H10" s="95">
        <v>0</v>
      </c>
    </row>
    <row r="11" spans="1:8" x14ac:dyDescent="0.2">
      <c r="A11" s="94" t="s">
        <v>347</v>
      </c>
      <c r="B11" s="95"/>
      <c r="C11" s="95"/>
      <c r="D11" s="95"/>
      <c r="E11" s="95"/>
      <c r="F11" s="95"/>
      <c r="G11" s="95"/>
      <c r="H11" s="95">
        <v>0</v>
      </c>
    </row>
    <row r="12" spans="1:8" x14ac:dyDescent="0.2">
      <c r="A12" s="94" t="s">
        <v>348</v>
      </c>
      <c r="B12" s="95"/>
      <c r="C12" s="95"/>
      <c r="D12" s="95"/>
      <c r="E12" s="95"/>
      <c r="F12" s="95"/>
      <c r="G12" s="95"/>
      <c r="H12" s="95">
        <v>0</v>
      </c>
    </row>
    <row r="13" spans="1:8" x14ac:dyDescent="0.2">
      <c r="A13" s="94" t="s">
        <v>349</v>
      </c>
      <c r="B13" s="95"/>
      <c r="C13" s="95"/>
      <c r="D13" s="95"/>
      <c r="E13" s="95"/>
      <c r="F13" s="95"/>
      <c r="G13" s="95"/>
      <c r="H13" s="95">
        <v>0</v>
      </c>
    </row>
    <row r="14" spans="1:8" x14ac:dyDescent="0.2">
      <c r="A14" s="94" t="s">
        <v>350</v>
      </c>
      <c r="B14" s="95"/>
      <c r="C14" s="95"/>
      <c r="D14" s="95"/>
      <c r="E14" s="95"/>
      <c r="F14" s="95"/>
      <c r="G14" s="95"/>
      <c r="H14" s="95">
        <v>0</v>
      </c>
    </row>
    <row r="15" spans="1:8" x14ac:dyDescent="0.2">
      <c r="A15" s="94" t="s">
        <v>351</v>
      </c>
      <c r="B15" s="95"/>
      <c r="C15" s="95"/>
      <c r="D15" s="95"/>
      <c r="E15" s="95"/>
      <c r="F15" s="95"/>
      <c r="G15" s="95"/>
      <c r="H15" s="95">
        <v>0</v>
      </c>
    </row>
    <row r="16" spans="1:8" x14ac:dyDescent="0.2">
      <c r="A16" s="94" t="s">
        <v>352</v>
      </c>
      <c r="B16" s="95"/>
      <c r="C16" s="95"/>
      <c r="D16" s="95"/>
      <c r="E16" s="95"/>
      <c r="F16" s="95"/>
      <c r="G16" s="95"/>
      <c r="H16" s="95">
        <v>0</v>
      </c>
    </row>
    <row r="17" spans="1:8" x14ac:dyDescent="0.2">
      <c r="A17" s="94" t="s">
        <v>353</v>
      </c>
      <c r="B17" s="95"/>
      <c r="C17" s="95"/>
      <c r="D17" s="95"/>
      <c r="E17" s="95"/>
      <c r="F17" s="95"/>
      <c r="G17" s="95"/>
      <c r="H17" s="95">
        <v>0</v>
      </c>
    </row>
    <row r="18" spans="1:8" x14ac:dyDescent="0.2">
      <c r="A18" s="94" t="s">
        <v>354</v>
      </c>
      <c r="B18" s="95"/>
      <c r="C18" s="95"/>
      <c r="D18" s="95"/>
      <c r="E18" s="95"/>
      <c r="F18" s="95"/>
      <c r="G18" s="95"/>
      <c r="H18" s="95">
        <v>0</v>
      </c>
    </row>
    <row r="19" spans="1:8" ht="13.5" thickBot="1" x14ac:dyDescent="0.25">
      <c r="A19" s="96" t="s">
        <v>355</v>
      </c>
      <c r="B19" s="97"/>
      <c r="C19" s="97"/>
      <c r="D19" s="97"/>
      <c r="E19" s="97"/>
      <c r="F19" s="97"/>
      <c r="G19" s="97"/>
      <c r="H19" s="97">
        <v>0</v>
      </c>
    </row>
    <row r="20" spans="1:8" ht="13.5" thickBot="1" x14ac:dyDescent="0.25">
      <c r="A20" s="98" t="s">
        <v>356</v>
      </c>
      <c r="B20" s="99">
        <f>SUM(B8:B19)</f>
        <v>0</v>
      </c>
      <c r="C20" s="99">
        <f>SUM(C8:C19)</f>
        <v>0</v>
      </c>
      <c r="D20" s="99">
        <f>SUM(D8:D19)</f>
        <v>0</v>
      </c>
      <c r="E20" s="99">
        <f t="shared" ref="E20:H20" si="0">SUM(E8:E19)</f>
        <v>0</v>
      </c>
      <c r="F20" s="99">
        <f t="shared" si="0"/>
        <v>0</v>
      </c>
      <c r="G20" s="99">
        <f t="shared" si="0"/>
        <v>0</v>
      </c>
      <c r="H20" s="99">
        <f t="shared" si="0"/>
        <v>0</v>
      </c>
    </row>
    <row r="24" spans="1:8" ht="13.5" thickBot="1" x14ac:dyDescent="0.25">
      <c r="A24" s="351" t="s">
        <v>357</v>
      </c>
      <c r="B24" s="351"/>
      <c r="C24" s="351"/>
      <c r="D24" s="351"/>
      <c r="E24" s="352"/>
      <c r="F24" s="352"/>
    </row>
    <row r="25" spans="1:8" ht="13.5" thickBot="1" x14ac:dyDescent="0.25">
      <c r="A25" s="351" t="s">
        <v>358</v>
      </c>
      <c r="B25" s="351"/>
      <c r="C25" s="351"/>
      <c r="D25" s="351"/>
      <c r="E25" s="352"/>
      <c r="F25" s="352"/>
    </row>
    <row r="28" spans="1:8" ht="15" x14ac:dyDescent="0.2">
      <c r="A28" s="107" t="s">
        <v>371</v>
      </c>
      <c r="B28" s="107"/>
      <c r="C28" s="353" t="s">
        <v>405</v>
      </c>
      <c r="D28" s="353"/>
      <c r="E28" s="353"/>
      <c r="F28" s="353"/>
      <c r="G28" s="353"/>
      <c r="H28" s="353"/>
    </row>
    <row r="29" spans="1:8" x14ac:dyDescent="0.2">
      <c r="C29" s="353"/>
      <c r="D29" s="353"/>
      <c r="E29" s="353"/>
      <c r="F29" s="353"/>
      <c r="G29" s="353"/>
      <c r="H29" s="353"/>
    </row>
    <row r="30" spans="1:8" x14ac:dyDescent="0.2">
      <c r="C30" s="353"/>
      <c r="D30" s="353"/>
      <c r="E30" s="353"/>
      <c r="F30" s="353"/>
      <c r="G30" s="353"/>
      <c r="H30" s="353"/>
    </row>
    <row r="31" spans="1:8" ht="25.5" customHeight="1" x14ac:dyDescent="0.2">
      <c r="C31" s="353"/>
      <c r="D31" s="353"/>
      <c r="E31" s="353"/>
      <c r="F31" s="353"/>
      <c r="G31" s="353"/>
      <c r="H31" s="353"/>
    </row>
    <row r="32" spans="1:8" x14ac:dyDescent="0.2">
      <c r="C32" s="108"/>
      <c r="D32" s="108"/>
      <c r="E32" s="108"/>
      <c r="F32" s="108"/>
      <c r="G32" s="108"/>
      <c r="H32" s="108"/>
    </row>
    <row r="33" spans="1:8" x14ac:dyDescent="0.2">
      <c r="A33" s="354" t="s">
        <v>413</v>
      </c>
      <c r="B33" s="354"/>
      <c r="C33" s="354"/>
      <c r="F33" s="348" t="s">
        <v>359</v>
      </c>
      <c r="G33" s="349"/>
      <c r="H33" s="349"/>
    </row>
    <row r="34" spans="1:8" x14ac:dyDescent="0.2">
      <c r="A34" s="354"/>
      <c r="B34" s="354"/>
      <c r="C34" s="354"/>
      <c r="F34" s="349"/>
      <c r="G34" s="349"/>
      <c r="H34" s="349"/>
    </row>
    <row r="35" spans="1:8" x14ac:dyDescent="0.2">
      <c r="A35" s="354" t="s">
        <v>417</v>
      </c>
      <c r="B35" s="354"/>
      <c r="C35" s="354"/>
    </row>
    <row r="36" spans="1:8" x14ac:dyDescent="0.2">
      <c r="F36" s="100"/>
      <c r="G36" s="100"/>
      <c r="H36" s="100"/>
    </row>
    <row r="37" spans="1:8" x14ac:dyDescent="0.2">
      <c r="F37" s="350" t="s">
        <v>372</v>
      </c>
      <c r="G37" s="350"/>
      <c r="H37" s="350"/>
    </row>
  </sheetData>
  <mergeCells count="12">
    <mergeCell ref="A1:H2"/>
    <mergeCell ref="A5:H5"/>
    <mergeCell ref="F33:H34"/>
    <mergeCell ref="F37:H37"/>
    <mergeCell ref="A24:D24"/>
    <mergeCell ref="E24:F24"/>
    <mergeCell ref="A25:D25"/>
    <mergeCell ref="E25:F25"/>
    <mergeCell ref="C28:H31"/>
    <mergeCell ref="A35:C35"/>
    <mergeCell ref="A33:C33"/>
    <mergeCell ref="A34:C34"/>
  </mergeCells>
  <phoneticPr fontId="7" type="noConversion"/>
  <pageMargins left="0.7" right="0.7" top="0.75" bottom="0.75" header="0.3" footer="0.3"/>
  <pageSetup paperSize="9" scale="8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2"/>
  <sheetViews>
    <sheetView zoomScaleNormal="100" workbookViewId="0">
      <selection activeCell="A2" sqref="A2:I22"/>
    </sheetView>
  </sheetViews>
  <sheetFormatPr defaultRowHeight="12.75" x14ac:dyDescent="0.2"/>
  <cols>
    <col min="1" max="1" width="65" customWidth="1"/>
  </cols>
  <sheetData>
    <row r="1" spans="1:10" x14ac:dyDescent="0.2">
      <c r="A1" s="6" t="s">
        <v>360</v>
      </c>
      <c r="B1" s="310" t="s">
        <v>361</v>
      </c>
      <c r="C1" s="310"/>
      <c r="D1" s="310"/>
      <c r="E1" s="310"/>
      <c r="F1" s="310"/>
      <c r="G1" s="310"/>
      <c r="H1" s="310"/>
      <c r="I1" s="310"/>
      <c r="J1" s="310"/>
    </row>
    <row r="2" spans="1:10" x14ac:dyDescent="0.2">
      <c r="A2" s="348" t="s">
        <v>419</v>
      </c>
      <c r="B2" s="349"/>
      <c r="C2" s="349"/>
      <c r="D2" s="349"/>
      <c r="E2" s="349"/>
      <c r="F2" s="349"/>
      <c r="G2" s="349"/>
      <c r="H2" s="349"/>
      <c r="I2" s="349"/>
    </row>
    <row r="3" spans="1:10" x14ac:dyDescent="0.2">
      <c r="A3" s="349"/>
      <c r="B3" s="349"/>
      <c r="C3" s="349"/>
      <c r="D3" s="349"/>
      <c r="E3" s="349"/>
      <c r="F3" s="349"/>
      <c r="G3" s="349"/>
      <c r="H3" s="349"/>
      <c r="I3" s="349"/>
    </row>
    <row r="4" spans="1:10" x14ac:dyDescent="0.2">
      <c r="A4" s="349"/>
      <c r="B4" s="349"/>
      <c r="C4" s="349"/>
      <c r="D4" s="349"/>
      <c r="E4" s="349"/>
      <c r="F4" s="349"/>
      <c r="G4" s="349"/>
      <c r="H4" s="349"/>
      <c r="I4" s="349"/>
    </row>
    <row r="5" spans="1:10" x14ac:dyDescent="0.2">
      <c r="A5" s="349"/>
      <c r="B5" s="349"/>
      <c r="C5" s="349"/>
      <c r="D5" s="349"/>
      <c r="E5" s="349"/>
      <c r="F5" s="349"/>
      <c r="G5" s="349"/>
      <c r="H5" s="349"/>
      <c r="I5" s="349"/>
    </row>
    <row r="6" spans="1:10" x14ac:dyDescent="0.2">
      <c r="A6" s="349"/>
      <c r="B6" s="349"/>
      <c r="C6" s="349"/>
      <c r="D6" s="349"/>
      <c r="E6" s="349"/>
      <c r="F6" s="349"/>
      <c r="G6" s="349"/>
      <c r="H6" s="349"/>
      <c r="I6" s="349"/>
    </row>
    <row r="7" spans="1:10" x14ac:dyDescent="0.2">
      <c r="A7" s="349"/>
      <c r="B7" s="349"/>
      <c r="C7" s="349"/>
      <c r="D7" s="349"/>
      <c r="E7" s="349"/>
      <c r="F7" s="349"/>
      <c r="G7" s="349"/>
      <c r="H7" s="349"/>
      <c r="I7" s="349"/>
    </row>
    <row r="8" spans="1:10" x14ac:dyDescent="0.2">
      <c r="A8" s="349"/>
      <c r="B8" s="349"/>
      <c r="C8" s="349"/>
      <c r="D8" s="349"/>
      <c r="E8" s="349"/>
      <c r="F8" s="349"/>
      <c r="G8" s="349"/>
      <c r="H8" s="349"/>
      <c r="I8" s="349"/>
    </row>
    <row r="9" spans="1:10" x14ac:dyDescent="0.2">
      <c r="A9" s="349"/>
      <c r="B9" s="349"/>
      <c r="C9" s="349"/>
      <c r="D9" s="349"/>
      <c r="E9" s="349"/>
      <c r="F9" s="349"/>
      <c r="G9" s="349"/>
      <c r="H9" s="349"/>
      <c r="I9" s="349"/>
    </row>
    <row r="10" spans="1:10" x14ac:dyDescent="0.2">
      <c r="A10" s="349"/>
      <c r="B10" s="349"/>
      <c r="C10" s="349"/>
      <c r="D10" s="349"/>
      <c r="E10" s="349"/>
      <c r="F10" s="349"/>
      <c r="G10" s="349"/>
      <c r="H10" s="349"/>
      <c r="I10" s="349"/>
    </row>
    <row r="11" spans="1:10" x14ac:dyDescent="0.2">
      <c r="A11" s="349"/>
      <c r="B11" s="349"/>
      <c r="C11" s="349"/>
      <c r="D11" s="349"/>
      <c r="E11" s="349"/>
      <c r="F11" s="349"/>
      <c r="G11" s="349"/>
      <c r="H11" s="349"/>
      <c r="I11" s="349"/>
    </row>
    <row r="12" spans="1:10" x14ac:dyDescent="0.2">
      <c r="A12" s="349"/>
      <c r="B12" s="349"/>
      <c r="C12" s="349"/>
      <c r="D12" s="349"/>
      <c r="E12" s="349"/>
      <c r="F12" s="349"/>
      <c r="G12" s="349"/>
      <c r="H12" s="349"/>
      <c r="I12" s="349"/>
    </row>
    <row r="13" spans="1:10" x14ac:dyDescent="0.2">
      <c r="A13" s="349"/>
      <c r="B13" s="349"/>
      <c r="C13" s="349"/>
      <c r="D13" s="349"/>
      <c r="E13" s="349"/>
      <c r="F13" s="349"/>
      <c r="G13" s="349"/>
      <c r="H13" s="349"/>
      <c r="I13" s="349"/>
    </row>
    <row r="14" spans="1:10" x14ac:dyDescent="0.2">
      <c r="A14" s="349"/>
      <c r="B14" s="349"/>
      <c r="C14" s="349"/>
      <c r="D14" s="349"/>
      <c r="E14" s="349"/>
      <c r="F14" s="349"/>
      <c r="G14" s="349"/>
      <c r="H14" s="349"/>
      <c r="I14" s="349"/>
    </row>
    <row r="15" spans="1:10" x14ac:dyDescent="0.2">
      <c r="A15" s="349"/>
      <c r="B15" s="349"/>
      <c r="C15" s="349"/>
      <c r="D15" s="349"/>
      <c r="E15" s="349"/>
      <c r="F15" s="349"/>
      <c r="G15" s="349"/>
      <c r="H15" s="349"/>
      <c r="I15" s="349"/>
    </row>
    <row r="16" spans="1:10" x14ac:dyDescent="0.2">
      <c r="A16" s="349"/>
      <c r="B16" s="349"/>
      <c r="C16" s="349"/>
      <c r="D16" s="349"/>
      <c r="E16" s="349"/>
      <c r="F16" s="349"/>
      <c r="G16" s="349"/>
      <c r="H16" s="349"/>
      <c r="I16" s="349"/>
    </row>
    <row r="17" spans="1:9" x14ac:dyDescent="0.2">
      <c r="A17" s="349"/>
      <c r="B17" s="349"/>
      <c r="C17" s="349"/>
      <c r="D17" s="349"/>
      <c r="E17" s="349"/>
      <c r="F17" s="349"/>
      <c r="G17" s="349"/>
      <c r="H17" s="349"/>
      <c r="I17" s="349"/>
    </row>
    <row r="18" spans="1:9" x14ac:dyDescent="0.2">
      <c r="A18" s="349"/>
      <c r="B18" s="349"/>
      <c r="C18" s="349"/>
      <c r="D18" s="349"/>
      <c r="E18" s="349"/>
      <c r="F18" s="349"/>
      <c r="G18" s="349"/>
      <c r="H18" s="349"/>
      <c r="I18" s="349"/>
    </row>
    <row r="19" spans="1:9" ht="37.5" customHeight="1" x14ac:dyDescent="0.2">
      <c r="A19" s="349"/>
      <c r="B19" s="349"/>
      <c r="C19" s="349"/>
      <c r="D19" s="349"/>
      <c r="E19" s="349"/>
      <c r="F19" s="349"/>
      <c r="G19" s="349"/>
      <c r="H19" s="349"/>
      <c r="I19" s="349"/>
    </row>
    <row r="20" spans="1:9" ht="4.5" hidden="1" customHeight="1" x14ac:dyDescent="0.2">
      <c r="A20" s="349"/>
      <c r="B20" s="349"/>
      <c r="C20" s="349"/>
      <c r="D20" s="349"/>
      <c r="E20" s="349"/>
      <c r="F20" s="349"/>
      <c r="G20" s="349"/>
      <c r="H20" s="349"/>
      <c r="I20" s="349"/>
    </row>
    <row r="21" spans="1:9" hidden="1" x14ac:dyDescent="0.2">
      <c r="A21" s="349"/>
      <c r="B21" s="349"/>
      <c r="C21" s="349"/>
      <c r="D21" s="349"/>
      <c r="E21" s="349"/>
      <c r="F21" s="349"/>
      <c r="G21" s="349"/>
      <c r="H21" s="349"/>
      <c r="I21" s="349"/>
    </row>
    <row r="22" spans="1:9" hidden="1" x14ac:dyDescent="0.2">
      <c r="A22" s="349"/>
      <c r="B22" s="349"/>
      <c r="C22" s="349"/>
      <c r="D22" s="349"/>
      <c r="E22" s="349"/>
      <c r="F22" s="349"/>
      <c r="G22" s="349"/>
      <c r="H22" s="349"/>
      <c r="I22" s="349"/>
    </row>
    <row r="25" spans="1:9" x14ac:dyDescent="0.2">
      <c r="A25" s="109" t="s">
        <v>362</v>
      </c>
    </row>
    <row r="26" spans="1:9" x14ac:dyDescent="0.2">
      <c r="A26" s="109" t="s">
        <v>363</v>
      </c>
    </row>
    <row r="27" spans="1:9" x14ac:dyDescent="0.2">
      <c r="A27" s="109" t="s">
        <v>364</v>
      </c>
    </row>
    <row r="28" spans="1:9" x14ac:dyDescent="0.2">
      <c r="A28" s="110" t="s">
        <v>365</v>
      </c>
    </row>
    <row r="29" spans="1:9" x14ac:dyDescent="0.2">
      <c r="A29" s="110" t="s">
        <v>366</v>
      </c>
    </row>
    <row r="30" spans="1:9" x14ac:dyDescent="0.2">
      <c r="A30" s="109" t="s">
        <v>367</v>
      </c>
    </row>
    <row r="31" spans="1:9" x14ac:dyDescent="0.2">
      <c r="A31" s="109" t="s">
        <v>368</v>
      </c>
    </row>
    <row r="32" spans="1:9" x14ac:dyDescent="0.2">
      <c r="A32" s="109" t="s">
        <v>369</v>
      </c>
    </row>
  </sheetData>
  <mergeCells count="2">
    <mergeCell ref="B1:J1"/>
    <mergeCell ref="A2:I22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1</vt:i4>
      </vt:variant>
    </vt:vector>
  </HeadingPairs>
  <TitlesOfParts>
    <vt:vector size="5" baseType="lpstr">
      <vt:lpstr>PLAN PRIHODA I RASHODA</vt:lpstr>
      <vt:lpstr>Grafikoni</vt:lpstr>
      <vt:lpstr>PLAN ZADUŽIVANJA I OTPLATE</vt:lpstr>
      <vt:lpstr>OBRAZLOŽENJE FINANCIJSKOG PLANA</vt:lpstr>
      <vt:lpstr>'PLAN PRIHODA I RASHODA'!Podrucje_ispisa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Marina Ucovic</cp:lastModifiedBy>
  <cp:revision/>
  <cp:lastPrinted>2025-11-12T13:03:41Z</cp:lastPrinted>
  <dcterms:created xsi:type="dcterms:W3CDTF">2013-11-01T07:54:25Z</dcterms:created>
  <dcterms:modified xsi:type="dcterms:W3CDTF">2026-07-14T07:30:34Z</dcterms:modified>
</cp:coreProperties>
</file>